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  <Override PartName="/xl/embeddings/oleObject_4_5.bin" ContentType="application/vnd.openxmlformats-officedocument.oleObject"/>
  <Override PartName="/xl/embeddings/oleObject_4_6.bin" ContentType="application/vnd.openxmlformats-officedocument.oleObject"/>
  <Override PartName="/xl/embeddings/oleObject_4_7.bin" ContentType="application/vnd.openxmlformats-officedocument.oleObject"/>
  <Override PartName="/xl/embeddings/oleObject_4_8.bin" ContentType="application/vnd.openxmlformats-officedocument.oleObject"/>
  <Override PartName="/xl/embeddings/oleObject_4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0" yWindow="1545" windowWidth="12120" windowHeight="8790" activeTab="2"/>
  </bookViews>
  <sheets>
    <sheet name="Circuiti in serie" sheetId="1" r:id="rId1"/>
    <sheet name="Circuiti in parallelo" sheetId="2" r:id="rId2"/>
    <sheet name="Dispositivi" sheetId="3" r:id="rId3"/>
    <sheet name="Istruzioni" sheetId="4" r:id="rId4"/>
    <sheet name="Quiz" sheetId="5" state="hidden" r:id="rId5"/>
  </sheets>
  <definedNames/>
  <calcPr fullCalcOnLoad="1"/>
</workbook>
</file>

<file path=xl/comments1.xml><?xml version="1.0" encoding="utf-8"?>
<comments xmlns="http://schemas.openxmlformats.org/spreadsheetml/2006/main">
  <authors>
    <author>Harlan Devore</author>
  </authors>
  <commentList>
    <comment ref="C95" authorId="0">
      <text>
        <r>
          <rPr>
            <b/>
            <sz val="8"/>
            <rFont val="Tahoma"/>
            <family val="0"/>
          </rPr>
          <t>V</t>
        </r>
        <r>
          <rPr>
            <b/>
            <vertAlign val="subscript"/>
            <sz val="8"/>
            <rFont val="Tahoma"/>
            <family val="2"/>
          </rPr>
          <t>1</t>
        </r>
        <r>
          <rPr>
            <b/>
            <sz val="8"/>
            <rFont val="Tahoma"/>
            <family val="0"/>
          </rPr>
          <t xml:space="preserve"> = I </t>
        </r>
        <r>
          <rPr>
            <sz val="8"/>
            <rFont val="Tahoma"/>
            <family val="2"/>
          </rPr>
          <t>x</t>
        </r>
        <r>
          <rPr>
            <b/>
            <sz val="8"/>
            <rFont val="Tahoma"/>
            <family val="0"/>
          </rPr>
          <t xml:space="preserve"> R</t>
        </r>
        <r>
          <rPr>
            <b/>
            <vertAlign val="subscript"/>
            <sz val="8"/>
            <rFont val="Tahoma"/>
            <family val="2"/>
          </rPr>
          <t>1</t>
        </r>
        <r>
          <rPr>
            <sz val="8"/>
            <rFont val="Tahoma"/>
            <family val="0"/>
          </rPr>
          <t xml:space="preserve">
</t>
        </r>
      </text>
    </comment>
    <comment ref="C92" authorId="0">
      <text>
        <r>
          <rPr>
            <b/>
            <sz val="8"/>
            <rFont val="Tahoma"/>
            <family val="0"/>
          </rPr>
          <t>R</t>
        </r>
        <r>
          <rPr>
            <b/>
            <vertAlign val="subscript"/>
            <sz val="8"/>
            <rFont val="Tahoma"/>
            <family val="2"/>
          </rPr>
          <t>TOT</t>
        </r>
        <r>
          <rPr>
            <b/>
            <sz val="8"/>
            <rFont val="Tahoma"/>
            <family val="0"/>
          </rPr>
          <t xml:space="preserve"> = R</t>
        </r>
        <r>
          <rPr>
            <b/>
            <vertAlign val="subscript"/>
            <sz val="8"/>
            <rFont val="Tahoma"/>
            <family val="2"/>
          </rPr>
          <t>1</t>
        </r>
        <r>
          <rPr>
            <b/>
            <sz val="8"/>
            <rFont val="Tahoma"/>
            <family val="0"/>
          </rPr>
          <t xml:space="preserve"> + R</t>
        </r>
        <r>
          <rPr>
            <b/>
            <vertAlign val="subscript"/>
            <sz val="8"/>
            <rFont val="Tahoma"/>
            <family val="2"/>
          </rPr>
          <t>2</t>
        </r>
        <r>
          <rPr>
            <b/>
            <sz val="8"/>
            <rFont val="Tahoma"/>
            <family val="0"/>
          </rPr>
          <t xml:space="preserve"> +  R</t>
        </r>
        <r>
          <rPr>
            <b/>
            <vertAlign val="subscript"/>
            <sz val="8"/>
            <rFont val="Tahoma"/>
            <family val="2"/>
          </rPr>
          <t>3</t>
        </r>
        <r>
          <rPr>
            <b/>
            <sz val="8"/>
            <rFont val="Tahoma"/>
            <family val="0"/>
          </rPr>
          <t xml:space="preserve"> + R</t>
        </r>
        <r>
          <rPr>
            <b/>
            <vertAlign val="subscript"/>
            <sz val="8"/>
            <rFont val="Tahoma"/>
            <family val="2"/>
          </rPr>
          <t>4</t>
        </r>
        <r>
          <rPr>
            <b/>
            <sz val="8"/>
            <rFont val="Tahoma"/>
            <family val="0"/>
          </rPr>
          <t xml:space="preserve"> + R</t>
        </r>
        <r>
          <rPr>
            <b/>
            <vertAlign val="subscript"/>
            <sz val="8"/>
            <rFont val="Tahoma"/>
            <family val="2"/>
          </rPr>
          <t>5</t>
        </r>
        <r>
          <rPr>
            <sz val="8"/>
            <rFont val="Tahoma"/>
            <family val="0"/>
          </rPr>
          <t xml:space="preserve">
</t>
        </r>
      </text>
    </comment>
    <comment ref="C142" authorId="0">
      <text>
        <r>
          <rPr>
            <b/>
            <sz val="8"/>
            <rFont val="Tahoma"/>
            <family val="0"/>
          </rPr>
          <t>V</t>
        </r>
        <r>
          <rPr>
            <b/>
            <vertAlign val="subscript"/>
            <sz val="8"/>
            <rFont val="Tahoma"/>
            <family val="2"/>
          </rPr>
          <t>1</t>
        </r>
        <r>
          <rPr>
            <b/>
            <sz val="8"/>
            <rFont val="Tahoma"/>
            <family val="0"/>
          </rPr>
          <t xml:space="preserve"> = I </t>
        </r>
        <r>
          <rPr>
            <sz val="8"/>
            <rFont val="Tahoma"/>
            <family val="2"/>
          </rPr>
          <t>x</t>
        </r>
        <r>
          <rPr>
            <b/>
            <sz val="8"/>
            <rFont val="Tahoma"/>
            <family val="0"/>
          </rPr>
          <t xml:space="preserve"> R</t>
        </r>
        <r>
          <rPr>
            <b/>
            <vertAlign val="subscript"/>
            <sz val="8"/>
            <rFont val="Tahoma"/>
            <family val="2"/>
          </rPr>
          <t>1</t>
        </r>
        <r>
          <rPr>
            <sz val="8"/>
            <rFont val="Tahoma"/>
            <family val="0"/>
          </rPr>
          <t xml:space="preserve">
</t>
        </r>
      </text>
    </comment>
    <comment ref="C116" authorId="0">
      <text>
        <r>
          <rPr>
            <b/>
            <sz val="8"/>
            <rFont val="Tahoma"/>
            <family val="0"/>
          </rPr>
          <t>R</t>
        </r>
        <r>
          <rPr>
            <b/>
            <vertAlign val="subscript"/>
            <sz val="8"/>
            <rFont val="Tahoma"/>
            <family val="2"/>
          </rPr>
          <t>TOT</t>
        </r>
        <r>
          <rPr>
            <b/>
            <sz val="8"/>
            <rFont val="Tahoma"/>
            <family val="0"/>
          </rPr>
          <t xml:space="preserve"> = R</t>
        </r>
        <r>
          <rPr>
            <b/>
            <vertAlign val="subscript"/>
            <sz val="8"/>
            <rFont val="Tahoma"/>
            <family val="2"/>
          </rPr>
          <t>1</t>
        </r>
        <r>
          <rPr>
            <b/>
            <sz val="8"/>
            <rFont val="Tahoma"/>
            <family val="0"/>
          </rPr>
          <t xml:space="preserve"> + R</t>
        </r>
        <r>
          <rPr>
            <b/>
            <vertAlign val="subscript"/>
            <sz val="8"/>
            <rFont val="Tahoma"/>
            <family val="2"/>
          </rPr>
          <t>2</t>
        </r>
        <r>
          <rPr>
            <b/>
            <sz val="8"/>
            <rFont val="Tahoma"/>
            <family val="0"/>
          </rPr>
          <t xml:space="preserve"> +  R</t>
        </r>
        <r>
          <rPr>
            <b/>
            <vertAlign val="subscript"/>
            <sz val="8"/>
            <rFont val="Tahoma"/>
            <family val="2"/>
          </rPr>
          <t>3</t>
        </r>
        <r>
          <rPr>
            <b/>
            <sz val="8"/>
            <rFont val="Tahoma"/>
            <family val="0"/>
          </rPr>
          <t xml:space="preserve"> + R</t>
        </r>
        <r>
          <rPr>
            <b/>
            <vertAlign val="subscript"/>
            <sz val="8"/>
            <rFont val="Tahoma"/>
            <family val="2"/>
          </rPr>
          <t>4</t>
        </r>
        <r>
          <rPr>
            <sz val="8"/>
            <rFont val="Tahoma"/>
            <family val="0"/>
          </rPr>
          <t xml:space="preserve">
</t>
        </r>
      </text>
    </comment>
    <comment ref="C138" authorId="0">
      <text>
        <r>
          <rPr>
            <b/>
            <sz val="8"/>
            <rFont val="Tahoma"/>
            <family val="0"/>
          </rPr>
          <t>R</t>
        </r>
        <r>
          <rPr>
            <b/>
            <vertAlign val="subscript"/>
            <sz val="8"/>
            <rFont val="Tahoma"/>
            <family val="2"/>
          </rPr>
          <t>TOT</t>
        </r>
        <r>
          <rPr>
            <b/>
            <sz val="8"/>
            <rFont val="Tahoma"/>
            <family val="0"/>
          </rPr>
          <t xml:space="preserve"> = R</t>
        </r>
        <r>
          <rPr>
            <b/>
            <vertAlign val="subscript"/>
            <sz val="8"/>
            <rFont val="Tahoma"/>
            <family val="2"/>
          </rPr>
          <t>1</t>
        </r>
        <r>
          <rPr>
            <b/>
            <sz val="8"/>
            <rFont val="Tahoma"/>
            <family val="0"/>
          </rPr>
          <t xml:space="preserve"> + R</t>
        </r>
        <r>
          <rPr>
            <b/>
            <vertAlign val="subscript"/>
            <sz val="8"/>
            <rFont val="Tahoma"/>
            <family val="2"/>
          </rPr>
          <t>2</t>
        </r>
        <r>
          <rPr>
            <b/>
            <sz val="8"/>
            <rFont val="Tahoma"/>
            <family val="0"/>
          </rPr>
          <t xml:space="preserve"> +  R</t>
        </r>
        <r>
          <rPr>
            <b/>
            <vertAlign val="subscript"/>
            <sz val="8"/>
            <rFont val="Tahoma"/>
            <family val="2"/>
          </rPr>
          <t>3</t>
        </r>
        <r>
          <rPr>
            <b/>
            <sz val="8"/>
            <rFont val="Tahoma"/>
            <family val="0"/>
          </rPr>
          <t xml:space="preserve"> + R</t>
        </r>
        <r>
          <rPr>
            <b/>
            <vertAlign val="subscript"/>
            <sz val="8"/>
            <rFont val="Tahoma"/>
            <family val="2"/>
          </rPr>
          <t>4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Harlan Devore</author>
  </authors>
  <commentList>
    <comment ref="C16" authorId="0">
      <text>
        <r>
          <rPr>
            <b/>
            <sz val="8"/>
            <rFont val="Tahoma"/>
            <family val="0"/>
          </rPr>
          <t>R</t>
        </r>
        <r>
          <rPr>
            <b/>
            <vertAlign val="subscript"/>
            <sz val="8"/>
            <rFont val="Tahoma"/>
            <family val="2"/>
          </rPr>
          <t>TOT</t>
        </r>
        <r>
          <rPr>
            <b/>
            <sz val="8"/>
            <rFont val="Tahoma"/>
            <family val="0"/>
          </rPr>
          <t xml:space="preserve"> = R</t>
        </r>
        <r>
          <rPr>
            <b/>
            <vertAlign val="subscript"/>
            <sz val="8"/>
            <rFont val="Tahoma"/>
            <family val="2"/>
          </rPr>
          <t>1</t>
        </r>
        <r>
          <rPr>
            <b/>
            <sz val="8"/>
            <rFont val="Tahoma"/>
            <family val="0"/>
          </rPr>
          <t xml:space="preserve"> + R</t>
        </r>
        <r>
          <rPr>
            <b/>
            <vertAlign val="subscript"/>
            <sz val="8"/>
            <rFont val="Tahoma"/>
            <family val="2"/>
          </rPr>
          <t>2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0"/>
          </rPr>
          <t xml:space="preserve">
</t>
        </r>
      </text>
    </comment>
    <comment ref="C89" authorId="0">
      <text>
        <r>
          <rPr>
            <b/>
            <sz val="8"/>
            <rFont val="Tahoma"/>
            <family val="0"/>
          </rPr>
          <t>I = V / R   or R = V / I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<sst xmlns="http://schemas.openxmlformats.org/spreadsheetml/2006/main" count="381" uniqueCount="221">
  <si>
    <t xml:space="preserve">         I</t>
  </si>
  <si>
    <t>W</t>
  </si>
  <si>
    <t>+</t>
  </si>
  <si>
    <t>V =</t>
  </si>
  <si>
    <t>V</t>
  </si>
  <si>
    <t>-</t>
  </si>
  <si>
    <r>
      <t>R</t>
    </r>
    <r>
      <rPr>
        <b/>
        <vertAlign val="subscript"/>
        <sz val="10"/>
        <rFont val="Arial"/>
        <family val="0"/>
      </rPr>
      <t>TOT</t>
    </r>
    <r>
      <rPr>
        <b/>
        <sz val="10"/>
        <rFont val="Arial"/>
        <family val="0"/>
      </rPr>
      <t xml:space="preserve"> =</t>
    </r>
  </si>
  <si>
    <r>
      <t xml:space="preserve">         I </t>
    </r>
    <r>
      <rPr>
        <sz val="10"/>
        <rFont val="Arial"/>
        <family val="2"/>
      </rPr>
      <t>=</t>
    </r>
  </si>
  <si>
    <t>A</t>
  </si>
  <si>
    <r>
      <t>V</t>
    </r>
    <r>
      <rPr>
        <b/>
        <vertAlign val="subscript"/>
        <sz val="10"/>
        <rFont val="Arial"/>
        <family val="0"/>
      </rPr>
      <t>1</t>
    </r>
    <r>
      <rPr>
        <b/>
        <sz val="10"/>
        <rFont val="Arial"/>
        <family val="0"/>
      </rPr>
      <t xml:space="preserve"> =</t>
    </r>
  </si>
  <si>
    <t>gray</t>
  </si>
  <si>
    <t>white</t>
  </si>
  <si>
    <r>
      <t xml:space="preserve">    R</t>
    </r>
    <r>
      <rPr>
        <vertAlign val="subscript"/>
        <sz val="10"/>
        <rFont val="Arial"/>
        <family val="2"/>
      </rPr>
      <t>1</t>
    </r>
  </si>
  <si>
    <r>
      <t xml:space="preserve">    R</t>
    </r>
    <r>
      <rPr>
        <vertAlign val="subscript"/>
        <sz val="10"/>
        <rFont val="Arial"/>
        <family val="2"/>
      </rPr>
      <t>2</t>
    </r>
  </si>
  <si>
    <t>black</t>
  </si>
  <si>
    <t>brown</t>
  </si>
  <si>
    <t>red</t>
  </si>
  <si>
    <t>orange</t>
  </si>
  <si>
    <t>yellow</t>
  </si>
  <si>
    <t>green</t>
  </si>
  <si>
    <t>blue</t>
  </si>
  <si>
    <t>violet</t>
  </si>
  <si>
    <t>Resistor
Codes</t>
  </si>
  <si>
    <t>no color</t>
  </si>
  <si>
    <r>
      <t xml:space="preserve"> R</t>
    </r>
    <r>
      <rPr>
        <vertAlign val="subscript"/>
        <sz val="10"/>
        <rFont val="Arial"/>
        <family val="2"/>
      </rPr>
      <t>3</t>
    </r>
  </si>
  <si>
    <r>
      <t>R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= 40 </t>
    </r>
    <r>
      <rPr>
        <b/>
        <sz val="12"/>
        <rFont val="Symbol"/>
        <family val="1"/>
      </rPr>
      <t>W</t>
    </r>
    <r>
      <rPr>
        <b/>
        <sz val="10"/>
        <rFont val="Symbol"/>
        <family val="1"/>
      </rPr>
      <t xml:space="preserve"> </t>
    </r>
  </si>
  <si>
    <r>
      <t>R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0"/>
      </rPr>
      <t xml:space="preserve"> = 40 </t>
    </r>
    <r>
      <rPr>
        <b/>
        <sz val="12"/>
        <rFont val="Symbol"/>
        <family val="1"/>
      </rPr>
      <t>W</t>
    </r>
    <r>
      <rPr>
        <b/>
        <sz val="10"/>
        <rFont val="Symbol"/>
        <family val="1"/>
      </rPr>
      <t xml:space="preserve"> </t>
    </r>
  </si>
  <si>
    <r>
      <t>R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= 40 </t>
    </r>
    <r>
      <rPr>
        <b/>
        <sz val="12"/>
        <rFont val="Symbol"/>
        <family val="1"/>
      </rPr>
      <t>W</t>
    </r>
    <r>
      <rPr>
        <b/>
        <sz val="10"/>
        <rFont val="Symbol"/>
        <family val="1"/>
      </rPr>
      <t xml:space="preserve"> </t>
    </r>
  </si>
  <si>
    <r>
      <t>R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0"/>
      </rPr>
      <t xml:space="preserve"> = </t>
    </r>
    <r>
      <rPr>
        <b/>
        <sz val="10"/>
        <rFont val="Symbol"/>
        <family val="1"/>
      </rPr>
      <t xml:space="preserve"> </t>
    </r>
  </si>
  <si>
    <t>v</t>
  </si>
  <si>
    <r>
      <t>W</t>
    </r>
    <r>
      <rPr>
        <b/>
        <sz val="10"/>
        <rFont val="Symbol"/>
        <family val="1"/>
      </rPr>
      <t xml:space="preserve"> </t>
    </r>
  </si>
  <si>
    <r>
      <t>R</t>
    </r>
    <r>
      <rPr>
        <vertAlign val="subscript"/>
        <sz val="12"/>
        <rFont val="Arial"/>
        <family val="2"/>
      </rPr>
      <t>tot</t>
    </r>
    <r>
      <rPr>
        <sz val="12"/>
        <rFont val="Arial"/>
        <family val="2"/>
      </rPr>
      <t xml:space="preserve"> =</t>
    </r>
  </si>
  <si>
    <r>
      <t>R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= 30 </t>
    </r>
    <r>
      <rPr>
        <b/>
        <sz val="12"/>
        <rFont val="Symbol"/>
        <family val="1"/>
      </rPr>
      <t>W</t>
    </r>
    <r>
      <rPr>
        <b/>
        <sz val="10"/>
        <rFont val="Symbol"/>
        <family val="1"/>
      </rPr>
      <t xml:space="preserve"> </t>
    </r>
  </si>
  <si>
    <r>
      <t>R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= 10 </t>
    </r>
    <r>
      <rPr>
        <b/>
        <sz val="12"/>
        <rFont val="Symbol"/>
        <family val="1"/>
      </rPr>
      <t>W</t>
    </r>
    <r>
      <rPr>
        <b/>
        <sz val="10"/>
        <rFont val="Symbol"/>
        <family val="1"/>
      </rPr>
      <t xml:space="preserve"> </t>
    </r>
  </si>
  <si>
    <r>
      <t>R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= 20 </t>
    </r>
    <r>
      <rPr>
        <b/>
        <sz val="12"/>
        <rFont val="Symbol"/>
        <family val="1"/>
      </rPr>
      <t>W</t>
    </r>
    <r>
      <rPr>
        <b/>
        <sz val="10"/>
        <rFont val="Symbol"/>
        <family val="1"/>
      </rPr>
      <t xml:space="preserve"> </t>
    </r>
  </si>
  <si>
    <r>
      <t>R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0"/>
      </rPr>
      <t xml:space="preserve"> = 15 </t>
    </r>
    <r>
      <rPr>
        <b/>
        <sz val="12"/>
        <rFont val="Symbol"/>
        <family val="1"/>
      </rPr>
      <t>W</t>
    </r>
    <r>
      <rPr>
        <b/>
        <sz val="10"/>
        <rFont val="Symbol"/>
        <family val="1"/>
      </rPr>
      <t xml:space="preserve"> </t>
    </r>
  </si>
  <si>
    <t>I =</t>
  </si>
  <si>
    <r>
      <t>R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0"/>
      </rPr>
      <t xml:space="preserve"> = </t>
    </r>
    <r>
      <rPr>
        <b/>
        <sz val="10"/>
        <rFont val="Symbol"/>
        <family val="1"/>
      </rPr>
      <t xml:space="preserve"> </t>
    </r>
  </si>
  <si>
    <t xml:space="preserve">    </t>
  </si>
  <si>
    <r>
      <t xml:space="preserve">    R</t>
    </r>
    <r>
      <rPr>
        <vertAlign val="subscript"/>
        <sz val="12"/>
        <rFont val="Arial"/>
        <family val="2"/>
      </rPr>
      <t>1 =</t>
    </r>
    <r>
      <rPr>
        <sz val="12"/>
        <rFont val="Arial"/>
        <family val="2"/>
      </rPr>
      <t xml:space="preserve"> 5.0 </t>
    </r>
    <r>
      <rPr>
        <sz val="12"/>
        <rFont val="Symbol"/>
        <family val="1"/>
      </rPr>
      <t>W</t>
    </r>
    <r>
      <rPr>
        <sz val="12"/>
        <rFont val="Arial"/>
        <family val="2"/>
      </rPr>
      <t xml:space="preserve"> </t>
    </r>
  </si>
  <si>
    <r>
      <t>W</t>
    </r>
    <r>
      <rPr>
        <sz val="10"/>
        <rFont val="Arial"/>
        <family val="0"/>
      </rPr>
      <t xml:space="preserve">   + 10%</t>
    </r>
  </si>
  <si>
    <r>
      <t>6.2 x 10</t>
    </r>
    <r>
      <rPr>
        <vertAlign val="superscript"/>
        <sz val="12"/>
        <rFont val="Arial"/>
        <family val="2"/>
      </rPr>
      <t>1</t>
    </r>
  </si>
  <si>
    <r>
      <t xml:space="preserve">    R</t>
    </r>
    <r>
      <rPr>
        <vertAlign val="subscript"/>
        <sz val="12"/>
        <rFont val="Arial"/>
        <family val="2"/>
      </rPr>
      <t>2 =</t>
    </r>
    <r>
      <rPr>
        <sz val="12"/>
        <rFont val="Arial"/>
        <family val="2"/>
      </rPr>
      <t xml:space="preserve"> ?? </t>
    </r>
    <r>
      <rPr>
        <sz val="12"/>
        <rFont val="Symbol"/>
        <family val="1"/>
      </rPr>
      <t>W</t>
    </r>
    <r>
      <rPr>
        <sz val="12"/>
        <rFont val="Arial"/>
        <family val="2"/>
      </rPr>
      <t xml:space="preserve"> </t>
    </r>
  </si>
  <si>
    <r>
      <t>R</t>
    </r>
    <r>
      <rPr>
        <vertAlign val="subscript"/>
        <sz val="12"/>
        <rFont val="Arial"/>
        <family val="2"/>
      </rPr>
      <t>3</t>
    </r>
    <r>
      <rPr>
        <sz val="12"/>
        <rFont val="Arial"/>
        <family val="0"/>
      </rPr>
      <t xml:space="preserve"> = 62 </t>
    </r>
    <r>
      <rPr>
        <sz val="12"/>
        <rFont val="Symbol"/>
        <family val="1"/>
      </rPr>
      <t>W</t>
    </r>
  </si>
  <si>
    <r>
      <t xml:space="preserve">         I  </t>
    </r>
    <r>
      <rPr>
        <sz val="12"/>
        <rFont val="Arial"/>
        <family val="2"/>
      </rPr>
      <t>=</t>
    </r>
  </si>
  <si>
    <r>
      <t>V</t>
    </r>
    <r>
      <rPr>
        <b/>
        <vertAlign val="sub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=</t>
    </r>
  </si>
  <si>
    <r>
      <t>R</t>
    </r>
    <r>
      <rPr>
        <b/>
        <vertAlign val="subscript"/>
        <sz val="10"/>
        <rFont val="Arial"/>
        <family val="2"/>
      </rPr>
      <t>TOT</t>
    </r>
    <r>
      <rPr>
        <b/>
        <sz val="10"/>
        <rFont val="Arial"/>
        <family val="2"/>
      </rPr>
      <t xml:space="preserve"> =</t>
    </r>
  </si>
  <si>
    <r>
      <t>R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=</t>
    </r>
  </si>
  <si>
    <r>
      <t>R</t>
    </r>
    <r>
      <rPr>
        <b/>
        <vertAlign val="subscript"/>
        <sz val="14"/>
        <rFont val="Arial"/>
        <family val="2"/>
      </rPr>
      <t>1</t>
    </r>
    <r>
      <rPr>
        <b/>
        <sz val="14"/>
        <rFont val="Arial"/>
        <family val="0"/>
      </rPr>
      <t xml:space="preserve"> =       </t>
    </r>
  </si>
  <si>
    <r>
      <t>R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0"/>
      </rPr>
      <t xml:space="preserve"> = 5       </t>
    </r>
  </si>
  <si>
    <r>
      <t>R</t>
    </r>
    <r>
      <rPr>
        <b/>
        <vertAlign val="subscript"/>
        <sz val="14"/>
        <rFont val="Arial"/>
        <family val="2"/>
      </rPr>
      <t>3</t>
    </r>
    <r>
      <rPr>
        <b/>
        <sz val="14"/>
        <rFont val="Arial"/>
        <family val="0"/>
      </rPr>
      <t xml:space="preserve"> =       </t>
    </r>
  </si>
  <si>
    <r>
      <t>R</t>
    </r>
    <r>
      <rPr>
        <b/>
        <vertAlign val="subscript"/>
        <sz val="12"/>
        <rFont val="Arial"/>
        <family val="2"/>
      </rPr>
      <t>TOT</t>
    </r>
    <r>
      <rPr>
        <b/>
        <sz val="12"/>
        <rFont val="Arial"/>
        <family val="2"/>
      </rPr>
      <t xml:space="preserve"> =</t>
    </r>
  </si>
  <si>
    <r>
      <t>R</t>
    </r>
    <r>
      <rPr>
        <b/>
        <sz val="14"/>
        <rFont val="Arial"/>
        <family val="0"/>
      </rPr>
      <t xml:space="preserve"> =       </t>
    </r>
  </si>
  <si>
    <r>
      <t xml:space="preserve">I </t>
    </r>
    <r>
      <rPr>
        <b/>
        <sz val="12"/>
        <rFont val="Arial"/>
        <family val="2"/>
      </rPr>
      <t xml:space="preserve"> =</t>
    </r>
  </si>
  <si>
    <r>
      <t xml:space="preserve">V </t>
    </r>
    <r>
      <rPr>
        <b/>
        <sz val="12"/>
        <rFont val="Arial"/>
        <family val="2"/>
      </rPr>
      <t xml:space="preserve"> =</t>
    </r>
  </si>
  <si>
    <r>
      <t>R</t>
    </r>
    <r>
      <rPr>
        <b/>
        <vertAlign val="subscript"/>
        <sz val="10"/>
        <rFont val="Arial"/>
        <family val="0"/>
      </rPr>
      <t>1</t>
    </r>
    <r>
      <rPr>
        <b/>
        <sz val="10"/>
        <rFont val="Arial"/>
        <family val="0"/>
      </rPr>
      <t xml:space="preserve"> =</t>
    </r>
  </si>
  <si>
    <r>
      <t>R</t>
    </r>
    <r>
      <rPr>
        <b/>
        <vertAlign val="subscript"/>
        <sz val="10"/>
        <rFont val="Arial"/>
        <family val="0"/>
      </rPr>
      <t>2</t>
    </r>
    <r>
      <rPr>
        <b/>
        <sz val="10"/>
        <rFont val="Arial"/>
        <family val="0"/>
      </rPr>
      <t xml:space="preserve"> =</t>
    </r>
  </si>
  <si>
    <r>
      <t>R</t>
    </r>
    <r>
      <rPr>
        <b/>
        <vertAlign val="subscript"/>
        <sz val="10"/>
        <rFont val="Arial"/>
        <family val="0"/>
      </rPr>
      <t>3</t>
    </r>
    <r>
      <rPr>
        <b/>
        <sz val="10"/>
        <rFont val="Arial"/>
        <family val="0"/>
      </rPr>
      <t xml:space="preserve"> =</t>
    </r>
  </si>
  <si>
    <r>
      <t>R</t>
    </r>
    <r>
      <rPr>
        <b/>
        <vertAlign val="subscript"/>
        <sz val="10"/>
        <rFont val="Arial"/>
        <family val="0"/>
      </rPr>
      <t>4</t>
    </r>
    <r>
      <rPr>
        <b/>
        <sz val="10"/>
        <rFont val="Arial"/>
        <family val="0"/>
      </rPr>
      <t xml:space="preserve"> =</t>
    </r>
  </si>
  <si>
    <r>
      <t xml:space="preserve">  R</t>
    </r>
    <r>
      <rPr>
        <vertAlign val="subscript"/>
        <sz val="10"/>
        <rFont val="Arial"/>
        <family val="2"/>
      </rPr>
      <t>4</t>
    </r>
  </si>
  <si>
    <t>Resistor Codes</t>
  </si>
  <si>
    <r>
      <t>= 6.0 x 10</t>
    </r>
    <r>
      <rPr>
        <vertAlign val="superscript"/>
        <sz val="10"/>
        <rFont val="Arial"/>
        <family val="2"/>
      </rPr>
      <t>0</t>
    </r>
    <r>
      <rPr>
        <b/>
        <sz val="10"/>
        <rFont val="Arial"/>
        <family val="0"/>
      </rPr>
      <t xml:space="preserve"> </t>
    </r>
    <r>
      <rPr>
        <sz val="12"/>
        <rFont val="Symbol"/>
        <family val="1"/>
      </rPr>
      <t>W</t>
    </r>
  </si>
  <si>
    <t>??</t>
  </si>
  <si>
    <r>
      <t>R</t>
    </r>
    <r>
      <rPr>
        <b/>
        <sz val="12"/>
        <rFont val="Arial"/>
        <family val="2"/>
      </rPr>
      <t xml:space="preserve"> =</t>
    </r>
  </si>
  <si>
    <r>
      <t>V</t>
    </r>
    <r>
      <rPr>
        <b/>
        <sz val="12"/>
        <rFont val="Arial"/>
        <family val="2"/>
      </rPr>
      <t xml:space="preserve"> =</t>
    </r>
  </si>
  <si>
    <r>
      <t>R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0"/>
      </rPr>
      <t xml:space="preserve"> =       </t>
    </r>
  </si>
  <si>
    <r>
      <t>R</t>
    </r>
    <r>
      <rPr>
        <b/>
        <vertAlign val="subscript"/>
        <sz val="12"/>
        <rFont val="MS Serif"/>
        <family val="1"/>
      </rPr>
      <t>TOT</t>
    </r>
    <r>
      <rPr>
        <b/>
        <sz val="12"/>
        <rFont val="Arial"/>
        <family val="2"/>
      </rPr>
      <t xml:space="preserve"> =</t>
    </r>
  </si>
  <si>
    <r>
      <t>R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= </t>
    </r>
    <r>
      <rPr>
        <b/>
        <sz val="10"/>
        <rFont val="Arial"/>
        <family val="2"/>
      </rPr>
      <t>5.0</t>
    </r>
    <r>
      <rPr>
        <b/>
        <sz val="12"/>
        <rFont val="Arial"/>
        <family val="2"/>
      </rPr>
      <t xml:space="preserve">      </t>
    </r>
  </si>
  <si>
    <r>
      <t>V</t>
    </r>
    <r>
      <rPr>
        <b/>
        <sz val="12"/>
        <rFont val="Arial"/>
        <family val="2"/>
      </rPr>
      <t xml:space="preserve"> = 6.0</t>
    </r>
  </si>
  <si>
    <r>
      <t xml:space="preserve"> R</t>
    </r>
    <r>
      <rPr>
        <vertAlign val="subscript"/>
        <sz val="10"/>
        <rFont val="Arial"/>
        <family val="2"/>
      </rPr>
      <t>2</t>
    </r>
  </si>
  <si>
    <r>
      <t xml:space="preserve"> R</t>
    </r>
    <r>
      <rPr>
        <vertAlign val="subscript"/>
        <sz val="10"/>
        <rFont val="Arial"/>
        <family val="2"/>
      </rPr>
      <t xml:space="preserve">2 </t>
    </r>
  </si>
  <si>
    <r>
      <t xml:space="preserve">  or 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 6.0 </t>
    </r>
    <r>
      <rPr>
        <sz val="12"/>
        <rFont val="Symbol"/>
        <family val="1"/>
      </rPr>
      <t>W</t>
    </r>
    <r>
      <rPr>
        <sz val="10"/>
        <rFont val="Arial"/>
        <family val="0"/>
      </rPr>
      <t xml:space="preserve"> </t>
    </r>
  </si>
  <si>
    <r>
      <t>V</t>
    </r>
    <r>
      <rPr>
        <b/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</t>
    </r>
  </si>
  <si>
    <r>
      <t xml:space="preserve">R </t>
    </r>
    <r>
      <rPr>
        <b/>
        <sz val="12"/>
        <rFont val="Arial"/>
        <family val="2"/>
      </rPr>
      <t xml:space="preserve"> =</t>
    </r>
  </si>
  <si>
    <r>
      <t>R</t>
    </r>
    <r>
      <rPr>
        <b/>
        <vertAlign val="subscript"/>
        <sz val="12"/>
        <rFont val="MS Serif"/>
        <family val="1"/>
      </rPr>
      <t>1</t>
    </r>
    <r>
      <rPr>
        <b/>
        <sz val="12"/>
        <rFont val="Arial"/>
        <family val="2"/>
      </rPr>
      <t xml:space="preserve"> =</t>
    </r>
  </si>
  <si>
    <r>
      <t>R</t>
    </r>
    <r>
      <rPr>
        <b/>
        <vertAlign val="subscript"/>
        <sz val="12"/>
        <rFont val="MS Serif"/>
        <family val="1"/>
      </rPr>
      <t>2</t>
    </r>
    <r>
      <rPr>
        <b/>
        <sz val="12"/>
        <rFont val="Arial"/>
        <family val="2"/>
      </rPr>
      <t xml:space="preserve"> =</t>
    </r>
  </si>
  <si>
    <r>
      <t>Use 1/R</t>
    </r>
    <r>
      <rPr>
        <vertAlign val="subscript"/>
        <sz val="10"/>
        <rFont val="Arial"/>
        <family val="2"/>
      </rPr>
      <t>eq</t>
    </r>
    <r>
      <rPr>
        <sz val="10"/>
        <rFont val="Arial"/>
        <family val="0"/>
      </rPr>
      <t xml:space="preserve"> = 1/R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+ 1/R</t>
    </r>
    <r>
      <rPr>
        <vertAlign val="subscript"/>
        <sz val="10"/>
        <rFont val="Arial"/>
        <family val="2"/>
      </rPr>
      <t>2</t>
    </r>
  </si>
  <si>
    <t xml:space="preserve">V = </t>
  </si>
  <si>
    <t xml:space="preserve">I = </t>
  </si>
  <si>
    <r>
      <t>R</t>
    </r>
    <r>
      <rPr>
        <b/>
        <vertAlign val="subscript"/>
        <sz val="13.5"/>
        <rFont val="MS Serif"/>
        <family val="1"/>
      </rPr>
      <t>1</t>
    </r>
    <r>
      <rPr>
        <b/>
        <sz val="13.5"/>
        <rFont val="Arial"/>
        <family val="2"/>
      </rPr>
      <t xml:space="preserve"> =</t>
    </r>
  </si>
  <si>
    <r>
      <t>R</t>
    </r>
    <r>
      <rPr>
        <b/>
        <vertAlign val="subscript"/>
        <sz val="13.5"/>
        <rFont val="MS Serif"/>
        <family val="1"/>
      </rPr>
      <t>2</t>
    </r>
    <r>
      <rPr>
        <b/>
        <sz val="13.5"/>
        <rFont val="Arial"/>
        <family val="2"/>
      </rPr>
      <t xml:space="preserve"> =</t>
    </r>
  </si>
  <si>
    <r>
      <t>R</t>
    </r>
    <r>
      <rPr>
        <b/>
        <vertAlign val="subscript"/>
        <sz val="13.5"/>
        <rFont val="MS Serif"/>
        <family val="1"/>
      </rPr>
      <t>tot</t>
    </r>
    <r>
      <rPr>
        <b/>
        <sz val="13.5"/>
        <rFont val="Arial"/>
        <family val="2"/>
      </rPr>
      <t xml:space="preserve"> =</t>
    </r>
  </si>
  <si>
    <t>?.?</t>
  </si>
  <si>
    <r>
      <t>V</t>
    </r>
    <r>
      <rPr>
        <b/>
        <vertAlign val="subscript"/>
        <sz val="13.5"/>
        <rFont val="MS Serif"/>
        <family val="1"/>
      </rPr>
      <t>1</t>
    </r>
    <r>
      <rPr>
        <b/>
        <sz val="13.5"/>
        <rFont val="Arial"/>
        <family val="2"/>
      </rPr>
      <t xml:space="preserve"> =</t>
    </r>
  </si>
  <si>
    <r>
      <t>V</t>
    </r>
    <r>
      <rPr>
        <b/>
        <vertAlign val="subscript"/>
        <sz val="13.5"/>
        <rFont val="MS Serif"/>
        <family val="1"/>
      </rPr>
      <t>2</t>
    </r>
    <r>
      <rPr>
        <b/>
        <sz val="13.5"/>
        <rFont val="Arial"/>
        <family val="2"/>
      </rPr>
      <t xml:space="preserve"> =</t>
    </r>
  </si>
  <si>
    <t>B</t>
  </si>
  <si>
    <t xml:space="preserve">A </t>
  </si>
  <si>
    <r>
      <t>I</t>
    </r>
    <r>
      <rPr>
        <b/>
        <vertAlign val="subscript"/>
        <sz val="13.5"/>
        <rFont val="MS Serif"/>
        <family val="1"/>
      </rPr>
      <t>1</t>
    </r>
    <r>
      <rPr>
        <b/>
        <sz val="13.5"/>
        <rFont val="Arial"/>
        <family val="2"/>
      </rPr>
      <t xml:space="preserve"> =</t>
    </r>
  </si>
  <si>
    <r>
      <t>I</t>
    </r>
    <r>
      <rPr>
        <b/>
        <vertAlign val="subscript"/>
        <sz val="13.5"/>
        <rFont val="MS Serif"/>
        <family val="1"/>
      </rPr>
      <t>2</t>
    </r>
    <r>
      <rPr>
        <b/>
        <sz val="13.5"/>
        <rFont val="Arial"/>
        <family val="2"/>
      </rPr>
      <t xml:space="preserve"> =</t>
    </r>
  </si>
  <si>
    <r>
      <t>V</t>
    </r>
    <r>
      <rPr>
        <b/>
        <sz val="13.5"/>
        <rFont val="Arial"/>
        <family val="2"/>
      </rPr>
      <t xml:space="preserve"> =</t>
    </r>
  </si>
  <si>
    <r>
      <t>R</t>
    </r>
    <r>
      <rPr>
        <b/>
        <vertAlign val="sub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=</t>
    </r>
  </si>
  <si>
    <r>
      <t>R</t>
    </r>
    <r>
      <rPr>
        <b/>
        <vertAlign val="subscript"/>
        <sz val="12"/>
        <rFont val="Arial"/>
        <family val="2"/>
      </rPr>
      <t>3</t>
    </r>
    <r>
      <rPr>
        <b/>
        <sz val="12"/>
        <rFont val="Arial"/>
        <family val="2"/>
      </rPr>
      <t xml:space="preserve"> =</t>
    </r>
  </si>
  <si>
    <r>
      <t>R</t>
    </r>
    <r>
      <rPr>
        <b/>
        <vertAlign val="subscript"/>
        <sz val="14"/>
        <rFont val="Arial"/>
        <family val="2"/>
      </rPr>
      <t>3</t>
    </r>
    <r>
      <rPr>
        <b/>
        <sz val="14"/>
        <rFont val="Arial"/>
        <family val="0"/>
      </rPr>
      <t xml:space="preserve"> =</t>
    </r>
  </si>
  <si>
    <t>~</t>
  </si>
  <si>
    <r>
      <t xml:space="preserve">  R</t>
    </r>
    <r>
      <rPr>
        <b/>
        <vertAlign val="subscript"/>
        <sz val="14"/>
        <rFont val="Arial"/>
        <family val="2"/>
      </rPr>
      <t>1</t>
    </r>
    <r>
      <rPr>
        <b/>
        <sz val="14"/>
        <rFont val="Arial"/>
        <family val="0"/>
      </rPr>
      <t xml:space="preserve">      </t>
    </r>
  </si>
  <si>
    <r>
      <t>R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0"/>
      </rPr>
      <t xml:space="preserve">      </t>
    </r>
  </si>
  <si>
    <r>
      <t>R</t>
    </r>
    <r>
      <rPr>
        <b/>
        <vertAlign val="subscript"/>
        <sz val="14"/>
        <rFont val="Arial"/>
        <family val="2"/>
      </rPr>
      <t>3</t>
    </r>
    <r>
      <rPr>
        <b/>
        <sz val="14"/>
        <rFont val="Arial"/>
        <family val="0"/>
      </rPr>
      <t xml:space="preserve">      </t>
    </r>
  </si>
  <si>
    <r>
      <t>V</t>
    </r>
    <r>
      <rPr>
        <b/>
        <vertAlign val="subscript"/>
        <sz val="13.5"/>
        <rFont val="MS Serif"/>
        <family val="1"/>
      </rPr>
      <t>1</t>
    </r>
    <r>
      <rPr>
        <b/>
        <sz val="12"/>
        <rFont val="Arial"/>
        <family val="2"/>
      </rPr>
      <t xml:space="preserve"> =</t>
    </r>
  </si>
  <si>
    <r>
      <t>V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 (</t>
    </r>
    <r>
      <rPr>
        <sz val="12"/>
        <rFont val="Arial"/>
        <family val="2"/>
      </rPr>
      <t>n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0"/>
      </rPr>
      <t>/</t>
    </r>
    <r>
      <rPr>
        <sz val="12"/>
        <rFont val="Arial"/>
        <family val="2"/>
      </rPr>
      <t xml:space="preserve"> n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) V</t>
    </r>
    <r>
      <rPr>
        <vertAlign val="subscript"/>
        <sz val="10"/>
        <rFont val="Arial"/>
        <family val="2"/>
      </rPr>
      <t>1</t>
    </r>
  </si>
  <si>
    <r>
      <t xml:space="preserve">      n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# of coils on primary side of transformer</t>
    </r>
  </si>
  <si>
    <r>
      <t xml:space="preserve">     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 # of coils on secondary side of transformer</t>
    </r>
  </si>
  <si>
    <r>
      <t xml:space="preserve">      V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voltage input into transformer</t>
    </r>
  </si>
  <si>
    <r>
      <t xml:space="preserve">      V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 voltage output from transformer</t>
    </r>
  </si>
  <si>
    <r>
      <t>n</t>
    </r>
    <r>
      <rPr>
        <b/>
        <vertAlign val="subscript"/>
        <sz val="13.5"/>
        <rFont val="MS Serif"/>
        <family val="1"/>
      </rPr>
      <t>1</t>
    </r>
    <r>
      <rPr>
        <b/>
        <sz val="12"/>
        <rFont val="Arial"/>
        <family val="2"/>
      </rPr>
      <t xml:space="preserve"> =</t>
    </r>
  </si>
  <si>
    <r>
      <t>n</t>
    </r>
    <r>
      <rPr>
        <b/>
        <vertAlign val="subscript"/>
        <sz val="13.5"/>
        <rFont val="MS Serif"/>
        <family val="1"/>
      </rPr>
      <t>2</t>
    </r>
    <r>
      <rPr>
        <b/>
        <sz val="12"/>
        <rFont val="Arial"/>
        <family val="2"/>
      </rPr>
      <t xml:space="preserve"> =</t>
    </r>
  </si>
  <si>
    <t>coils</t>
  </si>
  <si>
    <t>How many coils are on the secondary side of the transformer?</t>
  </si>
  <si>
    <t>How many coils are on the primary (input) side of the transformer?</t>
  </si>
  <si>
    <t>What is the output voltage from the transformer?</t>
  </si>
  <si>
    <t>When the number of wire turns on the input side is greater than the number of turns on the output side, the transformer is a __________  [step up][step down] transformer.</t>
  </si>
  <si>
    <t>When the number of wire turns on the input side is less than the number of turns on the output side, the transformer is a ___________________  [step up][step down] transformer.</t>
  </si>
  <si>
    <t>Because a transformer requires a changing current to operate, the generator shown is which type of generator?    [AC] [DC]</t>
  </si>
  <si>
    <t>If the generator shown above were replaced by a battery with the same voltage, would the light continue to operate?  [yes] [no]</t>
  </si>
  <si>
    <t>Another name for a dimmer switch is a ___________ [transformer] [rheostat] [breaker]</t>
  </si>
  <si>
    <t>By rotating the knob on a rheostat, you are actually changing the ____________
[voltage] [resistance] [wattage] in the circuit.</t>
  </si>
  <si>
    <t>On a radio, which of the following devices is a rheostat?  [volume knob] [tuner knob] [on/off switch] [AM/FM selector]</t>
  </si>
  <si>
    <t>A rheostat is actually a variable ___________ . [resistor] [switch] [capacitor]</t>
  </si>
  <si>
    <r>
      <t xml:space="preserve">V </t>
    </r>
    <r>
      <rPr>
        <b/>
        <sz val="13.5"/>
        <rFont val="MS Serif"/>
        <family val="1"/>
      </rPr>
      <t>=</t>
    </r>
  </si>
  <si>
    <r>
      <t>I</t>
    </r>
    <r>
      <rPr>
        <b/>
        <sz val="12"/>
        <rFont val="Arial"/>
        <family val="2"/>
      </rPr>
      <t xml:space="preserve"> =</t>
    </r>
  </si>
  <si>
    <r>
      <t>V =</t>
    </r>
    <r>
      <rPr>
        <b/>
        <sz val="12"/>
        <rFont val="MS Serif"/>
        <family val="1"/>
      </rPr>
      <t xml:space="preserve"> </t>
    </r>
  </si>
  <si>
    <r>
      <t xml:space="preserve">       </t>
    </r>
    <r>
      <rPr>
        <b/>
        <sz val="10"/>
        <rFont val="Arial"/>
        <family val="2"/>
      </rPr>
      <t>V</t>
    </r>
    <r>
      <rPr>
        <b/>
        <sz val="10"/>
        <rFont val="Algerian"/>
        <family val="5"/>
      </rPr>
      <t xml:space="preserve">  </t>
    </r>
    <r>
      <rPr>
        <b/>
        <sz val="10"/>
        <rFont val="Arial"/>
        <family val="2"/>
      </rPr>
      <t>=</t>
    </r>
  </si>
  <si>
    <r>
      <t>R</t>
    </r>
    <r>
      <rPr>
        <b/>
        <vertAlign val="subscript"/>
        <sz val="10"/>
        <rFont val="MS Serif"/>
        <family val="1"/>
      </rPr>
      <t>eq</t>
    </r>
    <r>
      <rPr>
        <b/>
        <sz val="10"/>
        <rFont val="Arial"/>
        <family val="2"/>
      </rPr>
      <t xml:space="preserve"> =</t>
    </r>
  </si>
  <si>
    <r>
      <t>R</t>
    </r>
    <r>
      <rPr>
        <b/>
        <vertAlign val="subscript"/>
        <sz val="12"/>
        <rFont val="Arial"/>
        <family val="2"/>
      </rPr>
      <t>eq</t>
    </r>
    <r>
      <rPr>
        <b/>
        <sz val="12"/>
        <rFont val="Arial"/>
        <family val="2"/>
      </rPr>
      <t xml:space="preserve"> =</t>
    </r>
  </si>
  <si>
    <t>General Instructions for using Interactive Excel</t>
  </si>
  <si>
    <t>1)  Open file using Excel 97 or  a later version. If a dialogue box appears that asks whether you want</t>
  </si>
  <si>
    <t xml:space="preserve">to enable or disable macros, select "enable". </t>
  </si>
  <si>
    <t>2)  You can hide this worksheet or any other in this workbook by clicking Format, Sheet, Hide.</t>
  </si>
  <si>
    <t>3)   Turn off all Excel toolbars except the main menu toolbar.</t>
  </si>
  <si>
    <t>4)  Student answers are entered in in the turquoise cells.  If a correct answer is entered, a smiley face will</t>
  </si>
  <si>
    <t>appear in the adjacent yellow cell.</t>
  </si>
  <si>
    <t>5)  Do not allow students to resave the worksheets they have modified.   You can prevent this by changing</t>
  </si>
  <si>
    <t>the workbook file's properties to "read-only".</t>
  </si>
  <si>
    <t>6) Students can use the answer cell to do calculations by creating a formula in the cell.  For example, suppose</t>
  </si>
  <si>
    <t>a student wants to calculate speed if the distance is 250 miles and the time is 2.2 hours.  In the answer cell,</t>
  </si>
  <si>
    <t xml:space="preserve">the student would enter the formula:  = 250/2.2    Excel would calculate the answer and display:   </t>
  </si>
  <si>
    <t>7)  To reset the worksheet for the next student, close the modified worksheet without saving it  and reopen the</t>
  </si>
  <si>
    <t>original file.</t>
  </si>
  <si>
    <t>8)  If this sheet has hyperlinks to an Internet website, you should open Internet Explore, access the Internet,</t>
  </si>
  <si>
    <t>then reduce Internet Explorer to an icon on your Desktop's system tray before opening Excel.</t>
  </si>
  <si>
    <t>8) Disable AutoComplete:  Click Tools, Options, Edit Tab.  Unselect the"Enable AutoComplete for Cell Values"</t>
  </si>
  <si>
    <t>checkbox.</t>
  </si>
  <si>
    <t>Please address any comments, suggestions, or corrections to Harlan Devore at HDev48@aol.com</t>
  </si>
  <si>
    <t>Per misurare la corrente, un amperometro o un multimetro deve essere connesso</t>
  </si>
  <si>
    <t>Nel circuito sopra, la lampadina è connessa in _________. [serie][parallelo]</t>
  </si>
  <si>
    <t>in _________________nel circuito. [serie][parallelo]</t>
  </si>
  <si>
    <t>Nel SI  l'unità di misura della corrente è __________. [Ampere][Volt][Ohm][Watt][Joule]</t>
  </si>
  <si>
    <t>Nel SI  l'unità di misura della resistenza è __________. [Ampere][Volt][Ohm][Watt][Joule]</t>
  </si>
  <si>
    <r>
      <t xml:space="preserve">Se la luce della lampadina </t>
    </r>
    <r>
      <rPr>
        <b/>
        <sz val="12"/>
        <rFont val="Arial"/>
        <family val="2"/>
      </rPr>
      <t>R</t>
    </r>
    <r>
      <rPr>
        <b/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si spenge, la luce della lampadina </t>
    </r>
    <r>
      <rPr>
        <b/>
        <sz val="12"/>
        <rFont val="Arial"/>
        <family val="2"/>
      </rPr>
      <t>R</t>
    </r>
    <r>
      <rPr>
        <b/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</t>
    </r>
  </si>
  <si>
    <t>Per misurare la tensione, il multimetro de essere connesso in _________. [serie][parallelo]</t>
  </si>
  <si>
    <t>Il simbolo                    indica un __________. [Voltmetro][multimetro][Ohmmetro][Amperometro]</t>
  </si>
  <si>
    <t>Il simbolo                  indica un(a) _______ .    [motore][batteria][voltmetro][amperometro][ohmmetro]</t>
  </si>
  <si>
    <r>
      <t xml:space="preserve">Legge di Ohm:    </t>
    </r>
    <r>
      <rPr>
        <b/>
        <sz val="16"/>
        <color indexed="9"/>
        <rFont val="MS Serif"/>
        <family val="1"/>
      </rPr>
      <t>I</t>
    </r>
    <r>
      <rPr>
        <sz val="16"/>
        <color indexed="9"/>
        <rFont val="MS Serif"/>
        <family val="1"/>
      </rPr>
      <t xml:space="preserve"> = V / R</t>
    </r>
    <r>
      <rPr>
        <sz val="14"/>
        <color indexed="9"/>
        <rFont val="Arial"/>
        <family val="2"/>
      </rPr>
      <t xml:space="preserve"> </t>
    </r>
  </si>
  <si>
    <r>
      <t xml:space="preserve">Resistenze in parallelo:    1      </t>
    </r>
    <r>
      <rPr>
        <vertAlign val="subscript"/>
        <sz val="10"/>
        <color indexed="9"/>
        <rFont val="Arial"/>
        <family val="0"/>
      </rPr>
      <t>=</t>
    </r>
    <r>
      <rPr>
        <sz val="10"/>
        <color indexed="9"/>
        <rFont val="Arial"/>
        <family val="0"/>
      </rPr>
      <t xml:space="preserve">   1   </t>
    </r>
    <r>
      <rPr>
        <vertAlign val="subscript"/>
        <sz val="10"/>
        <color indexed="9"/>
        <rFont val="Arial"/>
        <family val="0"/>
      </rPr>
      <t>+</t>
    </r>
    <r>
      <rPr>
        <sz val="10"/>
        <color indexed="9"/>
        <rFont val="Arial"/>
        <family val="0"/>
      </rPr>
      <t xml:space="preserve">    1  </t>
    </r>
    <r>
      <rPr>
        <vertAlign val="subscript"/>
        <sz val="10"/>
        <color indexed="9"/>
        <rFont val="Arial"/>
        <family val="0"/>
      </rPr>
      <t>+ … +</t>
    </r>
    <r>
      <rPr>
        <sz val="10"/>
        <color indexed="9"/>
        <rFont val="Arial"/>
        <family val="0"/>
      </rPr>
      <t xml:space="preserve">  1</t>
    </r>
  </si>
  <si>
    <r>
      <t xml:space="preserve">                                     R</t>
    </r>
    <r>
      <rPr>
        <vertAlign val="subscript"/>
        <sz val="10"/>
        <color indexed="9"/>
        <rFont val="Arial"/>
        <family val="2"/>
      </rPr>
      <t>TOT</t>
    </r>
    <r>
      <rPr>
        <sz val="10"/>
        <color indexed="9"/>
        <rFont val="Arial"/>
        <family val="0"/>
      </rPr>
      <t xml:space="preserve">       R</t>
    </r>
    <r>
      <rPr>
        <vertAlign val="subscript"/>
        <sz val="10"/>
        <color indexed="9"/>
        <rFont val="Arial"/>
        <family val="2"/>
      </rPr>
      <t>1</t>
    </r>
    <r>
      <rPr>
        <sz val="10"/>
        <color indexed="9"/>
        <rFont val="Arial"/>
        <family val="0"/>
      </rPr>
      <t xml:space="preserve">       R</t>
    </r>
    <r>
      <rPr>
        <vertAlign val="subscript"/>
        <sz val="10"/>
        <color indexed="9"/>
        <rFont val="Arial"/>
        <family val="2"/>
      </rPr>
      <t xml:space="preserve">2   </t>
    </r>
    <r>
      <rPr>
        <sz val="10"/>
        <color indexed="9"/>
        <rFont val="Arial"/>
        <family val="0"/>
      </rPr>
      <t xml:space="preserve">     R</t>
    </r>
    <r>
      <rPr>
        <vertAlign val="subscript"/>
        <sz val="10"/>
        <color indexed="9"/>
        <rFont val="Arial"/>
        <family val="2"/>
      </rPr>
      <t>n</t>
    </r>
  </si>
  <si>
    <r>
      <t>Resistenze in serie:    R</t>
    </r>
    <r>
      <rPr>
        <vertAlign val="subscript"/>
        <sz val="10"/>
        <color indexed="9"/>
        <rFont val="Arial"/>
        <family val="2"/>
      </rPr>
      <t>TOT</t>
    </r>
    <r>
      <rPr>
        <sz val="10"/>
        <color indexed="9"/>
        <rFont val="Arial"/>
        <family val="0"/>
      </rPr>
      <t xml:space="preserve"> = R</t>
    </r>
    <r>
      <rPr>
        <vertAlign val="subscript"/>
        <sz val="10"/>
        <color indexed="9"/>
        <rFont val="Arial"/>
        <family val="2"/>
      </rPr>
      <t>1</t>
    </r>
    <r>
      <rPr>
        <sz val="10"/>
        <color indexed="9"/>
        <rFont val="Arial"/>
        <family val="0"/>
      </rPr>
      <t xml:space="preserve"> + R</t>
    </r>
    <r>
      <rPr>
        <vertAlign val="subscript"/>
        <sz val="10"/>
        <color indexed="9"/>
        <rFont val="Arial"/>
        <family val="2"/>
      </rPr>
      <t xml:space="preserve">2 </t>
    </r>
    <r>
      <rPr>
        <sz val="10"/>
        <color indexed="9"/>
        <rFont val="Arial"/>
        <family val="0"/>
      </rPr>
      <t>+…+ R</t>
    </r>
    <r>
      <rPr>
        <vertAlign val="subscript"/>
        <sz val="10"/>
        <color indexed="9"/>
        <rFont val="Arial"/>
        <family val="2"/>
      </rPr>
      <t>n</t>
    </r>
  </si>
  <si>
    <r>
      <t xml:space="preserve">                                     R</t>
    </r>
    <r>
      <rPr>
        <vertAlign val="subscript"/>
        <sz val="10"/>
        <color indexed="9"/>
        <rFont val="Arial"/>
        <family val="2"/>
      </rPr>
      <t>TOT</t>
    </r>
    <r>
      <rPr>
        <sz val="10"/>
        <color indexed="9"/>
        <rFont val="Arial"/>
        <family val="0"/>
      </rPr>
      <t xml:space="preserve">         R</t>
    </r>
    <r>
      <rPr>
        <vertAlign val="subscript"/>
        <sz val="10"/>
        <color indexed="9"/>
        <rFont val="Arial"/>
        <family val="2"/>
      </rPr>
      <t>1</t>
    </r>
    <r>
      <rPr>
        <sz val="10"/>
        <color indexed="9"/>
        <rFont val="Arial"/>
        <family val="0"/>
      </rPr>
      <t xml:space="preserve">      R</t>
    </r>
    <r>
      <rPr>
        <vertAlign val="subscript"/>
        <sz val="10"/>
        <color indexed="9"/>
        <rFont val="Arial"/>
        <family val="2"/>
      </rPr>
      <t xml:space="preserve">2 </t>
    </r>
    <r>
      <rPr>
        <sz val="10"/>
        <color indexed="9"/>
        <rFont val="Arial"/>
        <family val="0"/>
      </rPr>
      <t xml:space="preserve">         R</t>
    </r>
    <r>
      <rPr>
        <vertAlign val="subscript"/>
        <sz val="10"/>
        <color indexed="9"/>
        <rFont val="Arial"/>
        <family val="2"/>
      </rPr>
      <t>n</t>
    </r>
  </si>
  <si>
    <r>
      <t xml:space="preserve">Resistenze in  parallelo:    </t>
    </r>
    <r>
      <rPr>
        <sz val="12"/>
        <color indexed="9"/>
        <rFont val="Arial"/>
        <family val="2"/>
      </rPr>
      <t xml:space="preserve">1      </t>
    </r>
    <r>
      <rPr>
        <vertAlign val="subscript"/>
        <sz val="12"/>
        <color indexed="9"/>
        <rFont val="Arial"/>
        <family val="2"/>
      </rPr>
      <t>=</t>
    </r>
    <r>
      <rPr>
        <sz val="12"/>
        <color indexed="9"/>
        <rFont val="Arial"/>
        <family val="2"/>
      </rPr>
      <t xml:space="preserve">   1   </t>
    </r>
    <r>
      <rPr>
        <vertAlign val="subscript"/>
        <sz val="12"/>
        <color indexed="9"/>
        <rFont val="Arial"/>
        <family val="2"/>
      </rPr>
      <t>+</t>
    </r>
    <r>
      <rPr>
        <sz val="12"/>
        <color indexed="9"/>
        <rFont val="Arial"/>
        <family val="2"/>
      </rPr>
      <t xml:space="preserve">   1  </t>
    </r>
    <r>
      <rPr>
        <vertAlign val="subscript"/>
        <sz val="12"/>
        <color indexed="9"/>
        <rFont val="Arial"/>
        <family val="2"/>
      </rPr>
      <t>+ … +</t>
    </r>
    <r>
      <rPr>
        <sz val="12"/>
        <color indexed="9"/>
        <rFont val="Arial"/>
        <family val="2"/>
      </rPr>
      <t xml:space="preserve">  1</t>
    </r>
  </si>
  <si>
    <t xml:space="preserve"> TRASFORMATORE</t>
  </si>
  <si>
    <t>DISPOSITIVI ELETTRICI</t>
  </si>
  <si>
    <t>dove:</t>
  </si>
  <si>
    <r>
      <t xml:space="preserve">Il simbolo  </t>
    </r>
    <r>
      <rPr>
        <b/>
        <sz val="12"/>
        <rFont val="Symbol"/>
        <family val="1"/>
      </rPr>
      <t>W</t>
    </r>
    <r>
      <rPr>
        <sz val="12"/>
        <rFont val="Arial"/>
        <family val="0"/>
      </rPr>
      <t xml:space="preserve"> significa _______. [Volt][Amp][Ohm][Watt]</t>
    </r>
  </si>
  <si>
    <t>si _______.[aumenta luminosità][la luminosita si regola][spenge]</t>
  </si>
  <si>
    <t>Il simbolo                         è _______________.[lampadina][resistenza][motore][batteria]</t>
  </si>
  <si>
    <t>Una resistenza limita il flusso di . ___________  [corrente][tensione][resistenza][potenza]</t>
  </si>
  <si>
    <t>Il simbolo                    indica __________. [condensatore][motore][batteria][Voltmetro]</t>
  </si>
  <si>
    <r>
      <t xml:space="preserve">Il valore di </t>
    </r>
    <r>
      <rPr>
        <b/>
        <sz val="10"/>
        <rFont val="Arial"/>
        <family val="2"/>
      </rPr>
      <t>V</t>
    </r>
    <r>
      <rPr>
        <b/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rappresenta la ________ [corrente][resistenza][tensione] ai capi della esistenza R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.</t>
    </r>
  </si>
  <si>
    <t>Prima cifra = 6</t>
  </si>
  <si>
    <r>
      <t>Potenza di 10 = 10</t>
    </r>
    <r>
      <rPr>
        <vertAlign val="superscript"/>
        <sz val="10"/>
        <rFont val="Arial"/>
        <family val="2"/>
      </rPr>
      <t xml:space="preserve">0 </t>
    </r>
    <r>
      <rPr>
        <sz val="10"/>
        <rFont val="Arial"/>
        <family val="2"/>
      </rPr>
      <t>=1</t>
    </r>
  </si>
  <si>
    <t xml:space="preserve">Tolleranza = </t>
  </si>
  <si>
    <t>decimi = .0</t>
  </si>
  <si>
    <t>nero</t>
  </si>
  <si>
    <t>rosso</t>
  </si>
  <si>
    <t>arancio</t>
  </si>
  <si>
    <t>giallo</t>
  </si>
  <si>
    <t>verde</t>
  </si>
  <si>
    <t>blu</t>
  </si>
  <si>
    <t>marrone</t>
  </si>
  <si>
    <t>violetto</t>
  </si>
  <si>
    <t>grigio</t>
  </si>
  <si>
    <t>bianco</t>
  </si>
  <si>
    <t>oro</t>
  </si>
  <si>
    <t>argento</t>
  </si>
  <si>
    <t>no colore</t>
  </si>
  <si>
    <t>Se aggiungete più resistenze in un circuito in serie.la corrente _______. [aumenta][diminuisce]</t>
  </si>
  <si>
    <t>Un dispositivo che converte energia meccanica in energia elettrica è</t>
  </si>
  <si>
    <t>un __________. [batteria][motore][generatore][termocoppia ]</t>
  </si>
  <si>
    <t xml:space="preserve">C'è un solo percorso in questo ciurcuito che pertanto </t>
  </si>
  <si>
    <t xml:space="preserve">è un circuito in ________ [serie][parallelo] </t>
  </si>
  <si>
    <t xml:space="preserve">Questo circuito ha più di un percorso per la corrente, pertanto </t>
  </si>
  <si>
    <t>è un circuito in  ________ [serie][parallelo]</t>
  </si>
  <si>
    <r>
      <t>Se R</t>
    </r>
    <r>
      <rPr>
        <vertAlign val="subscript"/>
        <sz val="11"/>
        <rFont val="Arial"/>
        <family val="2"/>
      </rPr>
      <t>1</t>
    </r>
    <r>
      <rPr>
        <sz val="11"/>
        <rFont val="Arial"/>
        <family val="2"/>
      </rPr>
      <t xml:space="preserve"> e R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vengono sostituite con una singola lampadina con resistenza equivalente, tale</t>
    </r>
  </si>
  <si>
    <r>
      <t>sostituzione porterà ad avere una resistenza [minore][maggiore] rispetto a R</t>
    </r>
    <r>
      <rPr>
        <vertAlign val="subscript"/>
        <sz val="11"/>
        <rFont val="Arial"/>
        <family val="2"/>
      </rPr>
      <t>1</t>
    </r>
    <r>
      <rPr>
        <sz val="11"/>
        <rFont val="Arial"/>
        <family val="2"/>
      </rPr>
      <t xml:space="preserve"> e R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.</t>
    </r>
  </si>
  <si>
    <t>Confronta la correntenei circuiti in serie e in parallel osopra riportati.  Quando le resistenze</t>
  </si>
  <si>
    <t>sono connesse in parallelo, la corrente è [maggiore][minore] di quando sono connesse in serie.</t>
  </si>
  <si>
    <t>Quanto è il voltaggio della batteria?</t>
  </si>
  <si>
    <r>
      <t>Quanto misura la differenza di potenziale, rilevata con il voltmetro ai capi di R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?</t>
    </r>
  </si>
  <si>
    <r>
      <t>Se il voltmetro viene connesse tra i punti A e B, quale sarà la tensione
ai capi della resistenza 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?</t>
    </r>
  </si>
  <si>
    <r>
      <t>Quanta corrente passa attraverso R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?   (Usa </t>
    </r>
    <r>
      <rPr>
        <sz val="12"/>
        <rFont val="Courier"/>
        <family val="3"/>
      </rPr>
      <t>I</t>
    </r>
    <r>
      <rPr>
        <vertAlign val="subscript"/>
        <sz val="10"/>
        <rFont val="Arial"/>
        <family val="2"/>
      </rPr>
      <t xml:space="preserve">1 </t>
    </r>
    <r>
      <rPr>
        <sz val="10"/>
        <rFont val="Arial"/>
        <family val="0"/>
      </rPr>
      <t>=  V</t>
    </r>
    <r>
      <rPr>
        <vertAlign val="subscript"/>
        <sz val="10"/>
        <rFont val="Arial"/>
        <family val="2"/>
      </rPr>
      <t xml:space="preserve">1 </t>
    </r>
    <r>
      <rPr>
        <sz val="10"/>
        <rFont val="Arial"/>
        <family val="0"/>
      </rPr>
      <t>/ R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)</t>
    </r>
  </si>
  <si>
    <r>
      <t>Quanta corrente passa attraverso 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?   (Usa </t>
    </r>
    <r>
      <rPr>
        <sz val="12"/>
        <rFont val="Courier"/>
        <family val="3"/>
      </rPr>
      <t>I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0"/>
      </rPr>
      <t>=  V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0"/>
      </rPr>
      <t>/ 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</si>
  <si>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I voltmetri devono essere collegati  in [serie][parallelo] con il componente del circuito per misurare la differenza di potenziale.</t>
  </si>
  <si>
    <t>Nel circuito sopra, le lampadine sono collegate in _________. [serie][parallelo]</t>
  </si>
  <si>
    <r>
      <t xml:space="preserve">Se la lampadina  </t>
    </r>
    <r>
      <rPr>
        <b/>
        <sz val="12"/>
        <rFont val="Arial"/>
        <family val="2"/>
      </rPr>
      <t>R</t>
    </r>
    <r>
      <rPr>
        <b/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si spende, la luce della lampadina </t>
    </r>
    <r>
      <rPr>
        <b/>
        <sz val="12"/>
        <rFont val="Arial"/>
        <family val="2"/>
      </rPr>
      <t>R</t>
    </r>
    <r>
      <rPr>
        <b/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</t>
    </r>
  </si>
  <si>
    <t xml:space="preserve"> _______.[aumenta][si regola][si spegne][rimane la stessa].</t>
  </si>
  <si>
    <t>Il simbolo                      è un _______________.[lampadina][resistenza][motore][batteria]</t>
  </si>
  <si>
    <t>(Usa la Legge di Ohm per calcolare la resistenza equivalente del circuito)</t>
  </si>
  <si>
    <r>
      <t xml:space="preserve">Se altre lampadine vengoo aggiunte a questo circuito in parallelo, la </t>
    </r>
    <r>
      <rPr>
        <b/>
        <sz val="10"/>
        <rFont val="Arial"/>
        <family val="2"/>
      </rPr>
      <t xml:space="preserve">resistenza equivalente del circuito </t>
    </r>
    <r>
      <rPr>
        <sz val="10"/>
        <rFont val="Arial"/>
        <family val="0"/>
      </rPr>
      <t xml:space="preserve"> ________. [aumenta][diminuisce][rimane la stessa]</t>
    </r>
  </si>
  <si>
    <r>
      <t xml:space="preserve">Se altre lampadine vengoo aggiunte a questo circuito in parallelo, la </t>
    </r>
    <r>
      <rPr>
        <b/>
        <sz val="10"/>
        <rFont val="Arial"/>
        <family val="2"/>
      </rPr>
      <t>corrente totale</t>
    </r>
    <r>
      <rPr>
        <sz val="10"/>
        <rFont val="Arial"/>
        <family val="0"/>
      </rPr>
      <t xml:space="preserve"> del circuito ________. [diminuisce][aumenta][rimane la stessa]</t>
    </r>
  </si>
  <si>
    <t>Se una lampadina in questo circuito si spegne, le rimanenti lampadine ______. [si spengono][aumentano la luminosità][si regolano][rimane la stessa]</t>
  </si>
  <si>
    <t>Se ulteriori lampadine vengono aggiunte al circuito nella vostra casa, la corrente totale del circuito ________. [aumenta][diminuisce][rimane la stessa]</t>
  </si>
  <si>
    <t>Quanto misura la resistenza equivalente del circuito?</t>
  </si>
  <si>
    <t>Tutte le resistenze sono da 6 ohm.</t>
  </si>
  <si>
    <r>
      <t xml:space="preserve">Il simbolo    </t>
    </r>
    <r>
      <rPr>
        <sz val="28"/>
        <rFont val="Arial"/>
        <family val="2"/>
      </rPr>
      <t xml:space="preserve"> </t>
    </r>
    <r>
      <rPr>
        <sz val="26"/>
        <rFont val="Arial"/>
        <family val="2"/>
      </rPr>
      <t>~</t>
    </r>
    <r>
      <rPr>
        <sz val="10"/>
        <rFont val="Arial"/>
        <family val="0"/>
      </rPr>
      <t xml:space="preserve">     indica __________. [interruttore][fusibile][sorgente AC][lampadina]</t>
    </r>
  </si>
  <si>
    <t>Il simbolo                  indica un  __________. [fusibile][motore][interruttore]</t>
  </si>
  <si>
    <t>I dispositivi di sicurezza quali i fusibili e gli interruttori devono essere collegati in ___________ [serie][parallelo] per controllare l'intero circuito.</t>
  </si>
  <si>
    <t>Quanto è la tensione in ingresso al trasformatore?</t>
  </si>
  <si>
    <t>spire</t>
  </si>
  <si>
    <t>Quante sono le spore nel lato secondario del trasformatore?</t>
  </si>
  <si>
    <t>Quante sono le spire nel lato primario (dell'ingresso) del trasformatore?</t>
  </si>
  <si>
    <t>Quanto è la tensione in uscita dal trasformatore?</t>
  </si>
  <si>
    <t>Quanto misura la tensione in ingresso al trasformatore?</t>
  </si>
  <si>
    <t>AVVOLGIMENTI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</si>
</sst>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sz val="10"/>
      <name val="Algerian"/>
      <family val="5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vertAlign val="subscript"/>
      <sz val="10"/>
      <name val="Arial"/>
      <family val="0"/>
    </font>
    <font>
      <sz val="12"/>
      <name val="Algerian"/>
      <family val="5"/>
    </font>
    <font>
      <b/>
      <sz val="24"/>
      <color indexed="12"/>
      <name val="Wingdings"/>
      <family val="0"/>
    </font>
    <font>
      <vertAlign val="superscript"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2"/>
      <name val="Symbol"/>
      <family val="1"/>
    </font>
    <font>
      <b/>
      <sz val="12"/>
      <name val="Symbol"/>
      <family val="1"/>
    </font>
    <font>
      <b/>
      <sz val="10"/>
      <name val="Symbol"/>
      <family val="1"/>
    </font>
    <font>
      <b/>
      <sz val="12"/>
      <name val="Arial"/>
      <family val="2"/>
    </font>
    <font>
      <b/>
      <sz val="20"/>
      <color indexed="12"/>
      <name val="Wingdings"/>
      <family val="0"/>
    </font>
    <font>
      <vertAlign val="subscript"/>
      <sz val="12"/>
      <name val="Arial"/>
      <family val="2"/>
    </font>
    <font>
      <sz val="12"/>
      <name val="Courier"/>
      <family val="3"/>
    </font>
    <font>
      <b/>
      <vertAlign val="subscript"/>
      <sz val="12"/>
      <name val="Arial"/>
      <family val="2"/>
    </font>
    <font>
      <sz val="10"/>
      <name val="MS Serif"/>
      <family val="1"/>
    </font>
    <font>
      <b/>
      <sz val="14"/>
      <name val="Arial"/>
      <family val="0"/>
    </font>
    <font>
      <b/>
      <vertAlign val="subscript"/>
      <sz val="14"/>
      <name val="Arial"/>
      <family val="2"/>
    </font>
    <font>
      <b/>
      <sz val="14"/>
      <name val="Symbol"/>
      <family val="1"/>
    </font>
    <font>
      <b/>
      <sz val="12"/>
      <color indexed="20"/>
      <name val="Arial"/>
      <family val="2"/>
    </font>
    <font>
      <b/>
      <sz val="12"/>
      <name val="MS Serif"/>
      <family val="1"/>
    </font>
    <font>
      <sz val="14"/>
      <color indexed="13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10"/>
      <color indexed="47"/>
      <name val="Arial"/>
      <family val="2"/>
    </font>
    <font>
      <b/>
      <vertAlign val="subscript"/>
      <sz val="12"/>
      <name val="MS Serif"/>
      <family val="1"/>
    </font>
    <font>
      <b/>
      <sz val="13.5"/>
      <name val="MS Serif"/>
      <family val="1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24"/>
      <name val="Arial"/>
      <family val="2"/>
    </font>
    <font>
      <sz val="16"/>
      <color indexed="10"/>
      <name val="Arial"/>
      <family val="2"/>
    </font>
    <font>
      <b/>
      <sz val="10"/>
      <name val="MS Serif"/>
      <family val="1"/>
    </font>
    <font>
      <b/>
      <vertAlign val="subscript"/>
      <sz val="10"/>
      <name val="MS Serif"/>
      <family val="1"/>
    </font>
    <font>
      <b/>
      <vertAlign val="subscript"/>
      <sz val="13.5"/>
      <name val="MS Serif"/>
      <family val="1"/>
    </font>
    <font>
      <b/>
      <sz val="13.5"/>
      <name val="Arial"/>
      <family val="2"/>
    </font>
    <font>
      <vertAlign val="subscript"/>
      <sz val="11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sz val="10"/>
      <name val="Algerian"/>
      <family val="5"/>
    </font>
    <font>
      <sz val="8"/>
      <name val="Tahoma"/>
      <family val="0"/>
    </font>
    <font>
      <b/>
      <sz val="8"/>
      <name val="Tahoma"/>
      <family val="0"/>
    </font>
    <font>
      <b/>
      <vertAlign val="subscript"/>
      <sz val="8"/>
      <name val="Tahoma"/>
      <family val="2"/>
    </font>
    <font>
      <sz val="10"/>
      <color indexed="9"/>
      <name val="Symbol"/>
      <family val="1"/>
    </font>
    <font>
      <vertAlign val="subscript"/>
      <sz val="10"/>
      <color indexed="9"/>
      <name val="Arial"/>
      <family val="2"/>
    </font>
    <font>
      <sz val="16"/>
      <color indexed="9"/>
      <name val="MS Serif"/>
      <family val="1"/>
    </font>
    <font>
      <b/>
      <sz val="16"/>
      <color indexed="9"/>
      <name val="MS Serif"/>
      <family val="1"/>
    </font>
    <font>
      <sz val="14"/>
      <color indexed="9"/>
      <name val="Arial"/>
      <family val="2"/>
    </font>
    <font>
      <sz val="10"/>
      <color indexed="48"/>
      <name val="Arial"/>
      <family val="0"/>
    </font>
    <font>
      <sz val="10"/>
      <color indexed="48"/>
      <name val="Symbol"/>
      <family val="1"/>
    </font>
    <font>
      <b/>
      <sz val="10"/>
      <color indexed="48"/>
      <name val="Arial"/>
      <family val="0"/>
    </font>
    <font>
      <b/>
      <sz val="10"/>
      <color indexed="48"/>
      <name val="MS Serif"/>
      <family val="1"/>
    </font>
    <font>
      <sz val="12"/>
      <color indexed="9"/>
      <name val="Arial"/>
      <family val="2"/>
    </font>
    <font>
      <vertAlign val="subscript"/>
      <sz val="12"/>
      <color indexed="9"/>
      <name val="Arial"/>
      <family val="2"/>
    </font>
    <font>
      <b/>
      <sz val="22"/>
      <color indexed="9"/>
      <name val="Arial"/>
      <family val="2"/>
    </font>
    <font>
      <b/>
      <sz val="10"/>
      <color indexed="12"/>
      <name val="Arial"/>
      <family val="2"/>
    </font>
    <font>
      <sz val="10"/>
      <name val="Courier New"/>
      <family val="3"/>
    </font>
    <font>
      <b/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7" fillId="2" borderId="0" xfId="0" applyFont="1" applyFill="1" applyAlignment="1">
      <alignment/>
    </xf>
    <xf numFmtId="0" fontId="0" fillId="3" borderId="1" xfId="0" applyFill="1" applyBorder="1" applyAlignment="1" applyProtection="1">
      <alignment/>
      <protection locked="0"/>
    </xf>
    <xf numFmtId="0" fontId="11" fillId="4" borderId="2" xfId="0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/>
      <protection locked="0"/>
    </xf>
    <xf numFmtId="174" fontId="0" fillId="3" borderId="1" xfId="0" applyNumberFormat="1" applyFill="1" applyBorder="1" applyAlignment="1" applyProtection="1">
      <alignment horizontal="center"/>
      <protection locked="0"/>
    </xf>
    <xf numFmtId="0" fontId="0" fillId="5" borderId="0" xfId="0" applyFill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7" fillId="6" borderId="0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7" fillId="7" borderId="0" xfId="0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9" fontId="0" fillId="0" borderId="6" xfId="0" applyNumberFormat="1" applyBorder="1" applyAlignment="1">
      <alignment/>
    </xf>
    <xf numFmtId="0" fontId="0" fillId="2" borderId="0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/>
    </xf>
    <xf numFmtId="0" fontId="20" fillId="4" borderId="11" xfId="0" applyFont="1" applyFill="1" applyBorder="1" applyAlignment="1">
      <alignment horizontal="center" vertical="center"/>
    </xf>
    <xf numFmtId="0" fontId="1" fillId="11" borderId="0" xfId="0" applyFont="1" applyFill="1" applyAlignment="1">
      <alignment horizontal="right"/>
    </xf>
    <xf numFmtId="0" fontId="1" fillId="11" borderId="0" xfId="0" applyFont="1" applyFill="1" applyAlignment="1">
      <alignment horizontal="center"/>
    </xf>
    <xf numFmtId="0" fontId="1" fillId="11" borderId="0" xfId="0" applyFont="1" applyFill="1" applyAlignment="1">
      <alignment/>
    </xf>
    <xf numFmtId="0" fontId="0" fillId="11" borderId="0" xfId="0" applyFill="1" applyAlignment="1">
      <alignment/>
    </xf>
    <xf numFmtId="0" fontId="13" fillId="11" borderId="0" xfId="0" applyFont="1" applyFill="1" applyAlignment="1">
      <alignment/>
    </xf>
    <xf numFmtId="0" fontId="13" fillId="11" borderId="0" xfId="0" applyFont="1" applyFill="1" applyAlignment="1">
      <alignment horizontal="right"/>
    </xf>
    <xf numFmtId="0" fontId="16" fillId="11" borderId="0" xfId="0" applyFont="1" applyFill="1" applyAlignment="1">
      <alignment/>
    </xf>
    <xf numFmtId="0" fontId="22" fillId="11" borderId="0" xfId="0" applyFont="1" applyFill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10" fillId="11" borderId="0" xfId="0" applyFont="1" applyFill="1" applyBorder="1" applyAlignment="1">
      <alignment horizontal="right"/>
    </xf>
    <xf numFmtId="0" fontId="19" fillId="11" borderId="0" xfId="0" applyFont="1" applyFill="1" applyAlignment="1">
      <alignment horizontal="right"/>
    </xf>
    <xf numFmtId="0" fontId="13" fillId="11" borderId="0" xfId="0" applyFont="1" applyFill="1" applyAlignment="1">
      <alignment/>
    </xf>
    <xf numFmtId="0" fontId="17" fillId="0" borderId="0" xfId="0" applyFont="1" applyAlignment="1">
      <alignment/>
    </xf>
    <xf numFmtId="0" fontId="11" fillId="4" borderId="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8" fillId="14" borderId="0" xfId="0" applyFont="1" applyFill="1" applyAlignment="1">
      <alignment vertical="center"/>
    </xf>
    <xf numFmtId="0" fontId="59" fillId="14" borderId="0" xfId="0" applyFont="1" applyFill="1" applyAlignment="1">
      <alignment vertical="center"/>
    </xf>
    <xf numFmtId="0" fontId="7" fillId="14" borderId="0" xfId="0" applyFont="1" applyFill="1" applyAlignment="1">
      <alignment vertical="center"/>
    </xf>
    <xf numFmtId="0" fontId="53" fillId="14" borderId="0" xfId="0" applyFont="1" applyFill="1" applyAlignment="1">
      <alignment vertical="center"/>
    </xf>
    <xf numFmtId="0" fontId="55" fillId="1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19" fillId="3" borderId="13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7" fillId="0" borderId="0" xfId="0" applyFont="1" applyAlignment="1">
      <alignment vertical="center"/>
    </xf>
    <xf numFmtId="172" fontId="25" fillId="15" borderId="14" xfId="0" applyNumberFormat="1" applyFont="1" applyFill="1" applyBorder="1" applyAlignment="1">
      <alignment horizontal="right" vertical="center"/>
    </xf>
    <xf numFmtId="0" fontId="19" fillId="15" borderId="15" xfId="0" applyFont="1" applyFill="1" applyBorder="1" applyAlignment="1">
      <alignment horizontal="center" vertical="center"/>
    </xf>
    <xf numFmtId="1" fontId="19" fillId="3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172" fontId="19" fillId="3" borderId="1" xfId="0" applyNumberFormat="1" applyFont="1" applyFill="1" applyBorder="1" applyAlignment="1" applyProtection="1">
      <alignment horizontal="center" vertical="center"/>
      <protection locked="0"/>
    </xf>
    <xf numFmtId="172" fontId="1" fillId="0" borderId="14" xfId="0" applyNumberFormat="1" applyFont="1" applyBorder="1" applyAlignment="1">
      <alignment horizontal="right" vertical="center"/>
    </xf>
    <xf numFmtId="0" fontId="19" fillId="0" borderId="1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6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2" fontId="19" fillId="3" borderId="1" xfId="0" applyNumberFormat="1" applyFont="1" applyFill="1" applyBorder="1" applyAlignment="1" applyProtection="1">
      <alignment horizontal="center" vertical="center"/>
      <protection locked="0"/>
    </xf>
    <xf numFmtId="172" fontId="1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9" fillId="0" borderId="0" xfId="0" applyFont="1" applyAlignment="1" quotePrefix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vertical="center"/>
    </xf>
    <xf numFmtId="0" fontId="49" fillId="0" borderId="0" xfId="0" applyFont="1" applyBorder="1" applyAlignment="1">
      <alignment horizontal="right" vertical="center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right" vertical="center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172" fontId="0" fillId="3" borderId="1" xfId="0" applyNumberForma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174" fontId="0" fillId="0" borderId="0" xfId="0" applyNumberFormat="1" applyAlignment="1">
      <alignment vertical="center"/>
    </xf>
    <xf numFmtId="0" fontId="0" fillId="5" borderId="0" xfId="0" applyFill="1" applyAlignment="1">
      <alignment vertical="center"/>
    </xf>
    <xf numFmtId="9" fontId="0" fillId="0" borderId="0" xfId="0" applyNumberFormat="1" applyAlignment="1">
      <alignment horizontal="left" vertical="center"/>
    </xf>
    <xf numFmtId="0" fontId="0" fillId="0" borderId="0" xfId="0" applyAlignment="1" quotePrefix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7" fillId="6" borderId="0" xfId="0" applyFont="1" applyFill="1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9" fillId="0" borderId="0" xfId="0" applyFont="1" applyAlignment="1">
      <alignment vertical="center"/>
    </xf>
    <xf numFmtId="0" fontId="7" fillId="7" borderId="0" xfId="0" applyFont="1" applyFill="1" applyBorder="1" applyAlignment="1">
      <alignment horizontal="center" vertical="center"/>
    </xf>
    <xf numFmtId="0" fontId="0" fillId="12" borderId="0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0" fillId="0" borderId="0" xfId="0" applyNumberFormat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172" fontId="0" fillId="0" borderId="0" xfId="0" applyNumberFormat="1" applyAlignment="1">
      <alignment vertical="center"/>
    </xf>
    <xf numFmtId="0" fontId="16" fillId="0" borderId="0" xfId="0" applyFont="1" applyAlignment="1">
      <alignment vertical="center"/>
    </xf>
    <xf numFmtId="0" fontId="32" fillId="0" borderId="0" xfId="0" applyFont="1" applyAlignment="1">
      <alignment horizontal="right"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horizontal="center" vertical="center" textRotation="180"/>
    </xf>
    <xf numFmtId="172" fontId="19" fillId="3" borderId="13" xfId="0" applyNumberFormat="1" applyFont="1" applyFill="1" applyBorder="1" applyAlignment="1" applyProtection="1">
      <alignment horizontal="center" vertical="center"/>
      <protection locked="0"/>
    </xf>
    <xf numFmtId="0" fontId="36" fillId="0" borderId="16" xfId="0" applyFont="1" applyBorder="1" applyAlignment="1">
      <alignment horizontal="right" vertical="center"/>
    </xf>
    <xf numFmtId="0" fontId="65" fillId="0" borderId="0" xfId="0" applyFont="1" applyAlignment="1">
      <alignment/>
    </xf>
    <xf numFmtId="0" fontId="0" fillId="0" borderId="17" xfId="0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1" fontId="0" fillId="3" borderId="13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19" fillId="3" borderId="20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19" fillId="3" borderId="21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1" fontId="0" fillId="3" borderId="13" xfId="0" applyNumberFormat="1" applyFill="1" applyBorder="1" applyAlignment="1" applyProtection="1">
      <alignment horizontal="center" vertical="center"/>
      <protection locked="0"/>
    </xf>
    <xf numFmtId="1" fontId="0" fillId="0" borderId="17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 wrapText="1"/>
    </xf>
    <xf numFmtId="1" fontId="0" fillId="0" borderId="17" xfId="0" applyNumberFormat="1" applyBorder="1" applyAlignment="1" applyProtection="1">
      <alignment vertical="center"/>
      <protection locked="0"/>
    </xf>
    <xf numFmtId="0" fontId="2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2" fontId="19" fillId="3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36" fillId="0" borderId="16" xfId="0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19" fillId="3" borderId="22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2" fontId="0" fillId="0" borderId="17" xfId="0" applyNumberFormat="1" applyBorder="1" applyAlignment="1" applyProtection="1">
      <alignment vertical="center"/>
      <protection locked="0"/>
    </xf>
    <xf numFmtId="172" fontId="0" fillId="3" borderId="13" xfId="0" applyNumberFormat="1" applyFill="1" applyBorder="1" applyAlignment="1" applyProtection="1">
      <alignment horizontal="center" vertical="center"/>
      <protection locked="0"/>
    </xf>
    <xf numFmtId="172" fontId="0" fillId="0" borderId="17" xfId="0" applyNumberFormat="1" applyBorder="1" applyAlignment="1" applyProtection="1">
      <alignment vertical="center"/>
      <protection locked="0"/>
    </xf>
    <xf numFmtId="172" fontId="0" fillId="0" borderId="17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right"/>
    </xf>
    <xf numFmtId="0" fontId="7" fillId="10" borderId="0" xfId="0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0" fontId="0" fillId="1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173" fontId="19" fillId="3" borderId="1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42" fillId="0" borderId="0" xfId="0" applyFont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5" fillId="0" borderId="0" xfId="0" applyFont="1" applyAlignment="1">
      <alignment horizontal="left" vertical="center"/>
    </xf>
    <xf numFmtId="0" fontId="48" fillId="0" borderId="0" xfId="0" applyFont="1" applyAlignment="1">
      <alignment vertical="center" shrinkToFit="1"/>
    </xf>
    <xf numFmtId="0" fontId="15" fillId="0" borderId="0" xfId="0" applyFont="1" applyAlignment="1">
      <alignment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19" fillId="3" borderId="22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2" fillId="0" borderId="0" xfId="0" applyFont="1" applyAlignment="1">
      <alignment/>
    </xf>
    <xf numFmtId="0" fontId="19" fillId="3" borderId="20" xfId="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1" fillId="3" borderId="20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vertical="center" wrapText="1"/>
      <protection locked="0"/>
    </xf>
    <xf numFmtId="0" fontId="64" fillId="16" borderId="0" xfId="0" applyFont="1" applyFill="1" applyAlignment="1">
      <alignment horizontal="center" vertical="center"/>
    </xf>
    <xf numFmtId="0" fontId="0" fillId="16" borderId="0" xfId="0" applyFill="1" applyAlignment="1">
      <alignment vertical="center"/>
    </xf>
    <xf numFmtId="0" fontId="0" fillId="17" borderId="0" xfId="0" applyFill="1" applyAlignment="1">
      <alignment vertical="center"/>
    </xf>
    <xf numFmtId="1" fontId="19" fillId="3" borderId="13" xfId="0" applyNumberFormat="1" applyFont="1" applyFill="1" applyBorder="1" applyAlignment="1" applyProtection="1">
      <alignment horizontal="center" vertical="center"/>
      <protection locked="0"/>
    </xf>
    <xf numFmtId="1" fontId="0" fillId="0" borderId="17" xfId="0" applyNumberFormat="1" applyBorder="1" applyAlignment="1">
      <alignment vertical="center"/>
    </xf>
    <xf numFmtId="0" fontId="19" fillId="0" borderId="0" xfId="0" applyFont="1" applyAlignment="1">
      <alignment horizontal="left" vertical="center"/>
    </xf>
    <xf numFmtId="1" fontId="19" fillId="3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0" fillId="13" borderId="0" xfId="0" applyFill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7" fillId="4" borderId="0" xfId="0" applyFont="1" applyFill="1" applyAlignment="1">
      <alignment vertical="center"/>
    </xf>
    <xf numFmtId="0" fontId="0" fillId="4" borderId="0" xfId="0" applyFill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Relationship Id="rId3" Type="http://schemas.openxmlformats.org/officeDocument/2006/relationships/image" Target="../media/image13.jpeg" /><Relationship Id="rId4" Type="http://schemas.openxmlformats.org/officeDocument/2006/relationships/image" Target="../media/image14.jpeg" /><Relationship Id="rId5" Type="http://schemas.openxmlformats.org/officeDocument/2006/relationships/image" Target="../media/image15.jpeg" /><Relationship Id="rId6" Type="http://schemas.openxmlformats.org/officeDocument/2006/relationships/image" Target="../media/image16.jpeg" /><Relationship Id="rId7" Type="http://schemas.openxmlformats.org/officeDocument/2006/relationships/image" Target="../media/image17.jpeg" /><Relationship Id="rId8" Type="http://schemas.openxmlformats.org/officeDocument/2006/relationships/image" Target="../media/image18.jpeg" /><Relationship Id="rId9" Type="http://schemas.openxmlformats.org/officeDocument/2006/relationships/image" Target="../media/image19.jpeg" /><Relationship Id="rId10" Type="http://schemas.openxmlformats.org/officeDocument/2006/relationships/image" Target="../media/image20.jpeg" /><Relationship Id="rId11" Type="http://schemas.openxmlformats.org/officeDocument/2006/relationships/image" Target="../media/image2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2.jpeg" /><Relationship Id="rId2" Type="http://schemas.openxmlformats.org/officeDocument/2006/relationships/image" Target="../media/image23.jpeg" /><Relationship Id="rId3" Type="http://schemas.openxmlformats.org/officeDocument/2006/relationships/image" Target="../media/image24.jpeg" /><Relationship Id="rId4" Type="http://schemas.openxmlformats.org/officeDocument/2006/relationships/image" Target="../media/image25.jpeg" /><Relationship Id="rId5" Type="http://schemas.openxmlformats.org/officeDocument/2006/relationships/image" Target="../media/image2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Relationship Id="rId2" Type="http://schemas.openxmlformats.org/officeDocument/2006/relationships/image" Target="../media/image28.jpeg" /><Relationship Id="rId3" Type="http://schemas.openxmlformats.org/officeDocument/2006/relationships/image" Target="../media/image29.jpeg" /><Relationship Id="rId4" Type="http://schemas.openxmlformats.org/officeDocument/2006/relationships/image" Target="../media/image30.jpeg" /><Relationship Id="rId5" Type="http://schemas.openxmlformats.org/officeDocument/2006/relationships/image" Target="../media/image31.jpeg" /><Relationship Id="rId6" Type="http://schemas.openxmlformats.org/officeDocument/2006/relationships/image" Target="../media/image32.jpeg" /><Relationship Id="rId7" Type="http://schemas.openxmlformats.org/officeDocument/2006/relationships/image" Target="../media/image33.jpeg" /><Relationship Id="rId8" Type="http://schemas.openxmlformats.org/officeDocument/2006/relationships/image" Target="../media/image34.jpeg" /><Relationship Id="rId9" Type="http://schemas.openxmlformats.org/officeDocument/2006/relationships/image" Target="../media/image35.jpeg" /><Relationship Id="rId10" Type="http://schemas.openxmlformats.org/officeDocument/2006/relationships/image" Target="../media/image3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Relationship Id="rId5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Relationship Id="rId5" Type="http://schemas.openxmlformats.org/officeDocument/2006/relationships/image" Target="../media/image3.emf" /><Relationship Id="rId6" Type="http://schemas.openxmlformats.org/officeDocument/2006/relationships/image" Target="../media/image3.emf" /><Relationship Id="rId7" Type="http://schemas.openxmlformats.org/officeDocument/2006/relationships/image" Target="../media/image3.emf" /><Relationship Id="rId8" Type="http://schemas.openxmlformats.org/officeDocument/2006/relationships/image" Target="../media/image3.emf" /><Relationship Id="rId9" Type="http://schemas.openxmlformats.org/officeDocument/2006/relationships/image" Target="../media/image3.emf" /><Relationship Id="rId10" Type="http://schemas.openxmlformats.org/officeDocument/2006/relationships/image" Target="../media/image3.emf" /><Relationship Id="rId1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11</xdr:row>
      <xdr:rowOff>19050</xdr:rowOff>
    </xdr:from>
    <xdr:to>
      <xdr:col>10</xdr:col>
      <xdr:colOff>38100</xdr:colOff>
      <xdr:row>11</xdr:row>
      <xdr:rowOff>190500</xdr:rowOff>
    </xdr:to>
    <xdr:sp>
      <xdr:nvSpPr>
        <xdr:cNvPr id="1" name="Line 326"/>
        <xdr:cNvSpPr>
          <a:spLocks/>
        </xdr:cNvSpPr>
      </xdr:nvSpPr>
      <xdr:spPr>
        <a:xfrm>
          <a:off x="4524375" y="2419350"/>
          <a:ext cx="304800" cy="1714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102</xdr:row>
      <xdr:rowOff>47625</xdr:rowOff>
    </xdr:from>
    <xdr:to>
      <xdr:col>5</xdr:col>
      <xdr:colOff>9525</xdr:colOff>
      <xdr:row>105</xdr:row>
      <xdr:rowOff>180975</xdr:rowOff>
    </xdr:to>
    <xdr:sp>
      <xdr:nvSpPr>
        <xdr:cNvPr id="2" name="AutoShape 185"/>
        <xdr:cNvSpPr>
          <a:spLocks/>
        </xdr:cNvSpPr>
      </xdr:nvSpPr>
      <xdr:spPr>
        <a:xfrm>
          <a:off x="1238250" y="28013025"/>
          <a:ext cx="1104900" cy="657225"/>
        </a:xfrm>
        <a:prstGeom prst="cube">
          <a:avLst/>
        </a:prstGeom>
        <a:solidFill>
          <a:srgbClr val="FF0000"/>
        </a:solidFill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24 Volt          </a:t>
          </a:r>
        </a:p>
      </xdr:txBody>
    </xdr:sp>
    <xdr:clientData/>
  </xdr:twoCellAnchor>
  <xdr:twoCellAnchor>
    <xdr:from>
      <xdr:col>4</xdr:col>
      <xdr:colOff>123825</xdr:colOff>
      <xdr:row>89</xdr:row>
      <xdr:rowOff>9525</xdr:rowOff>
    </xdr:from>
    <xdr:to>
      <xdr:col>4</xdr:col>
      <xdr:colOff>504825</xdr:colOff>
      <xdr:row>89</xdr:row>
      <xdr:rowOff>9525</xdr:rowOff>
    </xdr:to>
    <xdr:sp>
      <xdr:nvSpPr>
        <xdr:cNvPr id="3" name="Line 1"/>
        <xdr:cNvSpPr>
          <a:spLocks/>
        </xdr:cNvSpPr>
      </xdr:nvSpPr>
      <xdr:spPr>
        <a:xfrm>
          <a:off x="1952625" y="2362200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90</xdr:row>
      <xdr:rowOff>0</xdr:rowOff>
    </xdr:from>
    <xdr:to>
      <xdr:col>4</xdr:col>
      <xdr:colOff>466725</xdr:colOff>
      <xdr:row>90</xdr:row>
      <xdr:rowOff>0</xdr:rowOff>
    </xdr:to>
    <xdr:sp>
      <xdr:nvSpPr>
        <xdr:cNvPr id="4" name="Line 2"/>
        <xdr:cNvSpPr>
          <a:spLocks/>
        </xdr:cNvSpPr>
      </xdr:nvSpPr>
      <xdr:spPr>
        <a:xfrm>
          <a:off x="2019300" y="23812500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87</xdr:row>
      <xdr:rowOff>0</xdr:rowOff>
    </xdr:from>
    <xdr:to>
      <xdr:col>4</xdr:col>
      <xdr:colOff>323850</xdr:colOff>
      <xdr:row>89</xdr:row>
      <xdr:rowOff>0</xdr:rowOff>
    </xdr:to>
    <xdr:sp>
      <xdr:nvSpPr>
        <xdr:cNvPr id="5" name="Line 3"/>
        <xdr:cNvSpPr>
          <a:spLocks/>
        </xdr:cNvSpPr>
      </xdr:nvSpPr>
      <xdr:spPr>
        <a:xfrm flipV="1">
          <a:off x="2152650" y="23250525"/>
          <a:ext cx="0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87</xdr:row>
      <xdr:rowOff>9525</xdr:rowOff>
    </xdr:from>
    <xdr:to>
      <xdr:col>6</xdr:col>
      <xdr:colOff>9525</xdr:colOff>
      <xdr:row>87</xdr:row>
      <xdr:rowOff>9525</xdr:rowOff>
    </xdr:to>
    <xdr:sp>
      <xdr:nvSpPr>
        <xdr:cNvPr id="6" name="Line 4"/>
        <xdr:cNvSpPr>
          <a:spLocks/>
        </xdr:cNvSpPr>
      </xdr:nvSpPr>
      <xdr:spPr>
        <a:xfrm>
          <a:off x="2152650" y="23260050"/>
          <a:ext cx="78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90</xdr:row>
      <xdr:rowOff>0</xdr:rowOff>
    </xdr:from>
    <xdr:to>
      <xdr:col>4</xdr:col>
      <xdr:colOff>323850</xdr:colOff>
      <xdr:row>92</xdr:row>
      <xdr:rowOff>47625</xdr:rowOff>
    </xdr:to>
    <xdr:sp>
      <xdr:nvSpPr>
        <xdr:cNvPr id="7" name="Line 5"/>
        <xdr:cNvSpPr>
          <a:spLocks/>
        </xdr:cNvSpPr>
      </xdr:nvSpPr>
      <xdr:spPr>
        <a:xfrm flipH="1">
          <a:off x="2152650" y="23812500"/>
          <a:ext cx="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92</xdr:row>
      <xdr:rowOff>38100</xdr:rowOff>
    </xdr:from>
    <xdr:to>
      <xdr:col>6</xdr:col>
      <xdr:colOff>47625</xdr:colOff>
      <xdr:row>92</xdr:row>
      <xdr:rowOff>38100</xdr:rowOff>
    </xdr:to>
    <xdr:sp>
      <xdr:nvSpPr>
        <xdr:cNvPr id="8" name="Line 6"/>
        <xdr:cNvSpPr>
          <a:spLocks/>
        </xdr:cNvSpPr>
      </xdr:nvSpPr>
      <xdr:spPr>
        <a:xfrm flipV="1">
          <a:off x="2152650" y="24450675"/>
          <a:ext cx="819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86</xdr:row>
      <xdr:rowOff>66675</xdr:rowOff>
    </xdr:from>
    <xdr:to>
      <xdr:col>7</xdr:col>
      <xdr:colOff>9525</xdr:colOff>
      <xdr:row>87</xdr:row>
      <xdr:rowOff>95250</xdr:rowOff>
    </xdr:to>
    <xdr:grpSp>
      <xdr:nvGrpSpPr>
        <xdr:cNvPr id="9" name="Group 14"/>
        <xdr:cNvGrpSpPr>
          <a:grpSpLocks/>
        </xdr:cNvGrpSpPr>
      </xdr:nvGrpSpPr>
      <xdr:grpSpPr>
        <a:xfrm>
          <a:off x="2933700" y="23155275"/>
          <a:ext cx="523875" cy="190500"/>
          <a:chOff x="-6097" y="-20283"/>
          <a:chExt cx="18645" cy="200"/>
        </a:xfrm>
        <a:solidFill>
          <a:srgbClr val="FFFFFF"/>
        </a:solidFill>
      </xdr:grpSpPr>
      <xdr:sp>
        <xdr:nvSpPr>
          <xdr:cNvPr id="10" name="Line 7"/>
          <xdr:cNvSpPr>
            <a:spLocks/>
          </xdr:cNvSpPr>
        </xdr:nvSpPr>
        <xdr:spPr>
          <a:xfrm>
            <a:off x="-6097" y="-20173"/>
            <a:ext cx="440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8"/>
          <xdr:cNvSpPr>
            <a:spLocks/>
          </xdr:cNvSpPr>
        </xdr:nvSpPr>
        <xdr:spPr>
          <a:xfrm flipV="1">
            <a:off x="-2368" y="-20283"/>
            <a:ext cx="2373" cy="1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9"/>
          <xdr:cNvSpPr>
            <a:spLocks/>
          </xdr:cNvSpPr>
        </xdr:nvSpPr>
        <xdr:spPr>
          <a:xfrm>
            <a:off x="5" y="-20273"/>
            <a:ext cx="1697" cy="1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0"/>
          <xdr:cNvSpPr>
            <a:spLocks/>
          </xdr:cNvSpPr>
        </xdr:nvSpPr>
        <xdr:spPr>
          <a:xfrm flipV="1">
            <a:off x="1701" y="-20283"/>
            <a:ext cx="2032" cy="2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1"/>
          <xdr:cNvSpPr>
            <a:spLocks/>
          </xdr:cNvSpPr>
        </xdr:nvSpPr>
        <xdr:spPr>
          <a:xfrm>
            <a:off x="3393" y="-20273"/>
            <a:ext cx="3053" cy="18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2"/>
          <xdr:cNvSpPr>
            <a:spLocks/>
          </xdr:cNvSpPr>
        </xdr:nvSpPr>
        <xdr:spPr>
          <a:xfrm flipV="1">
            <a:off x="6106" y="-20223"/>
            <a:ext cx="2032" cy="1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3"/>
          <xdr:cNvSpPr>
            <a:spLocks/>
          </xdr:cNvSpPr>
        </xdr:nvSpPr>
        <xdr:spPr>
          <a:xfrm>
            <a:off x="8143" y="-20193"/>
            <a:ext cx="440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9525</xdr:colOff>
      <xdr:row>86</xdr:row>
      <xdr:rowOff>152400</xdr:rowOff>
    </xdr:from>
    <xdr:to>
      <xdr:col>9</xdr:col>
      <xdr:colOff>19050</xdr:colOff>
      <xdr:row>86</xdr:row>
      <xdr:rowOff>152400</xdr:rowOff>
    </xdr:to>
    <xdr:sp>
      <xdr:nvSpPr>
        <xdr:cNvPr id="17" name="Line 15"/>
        <xdr:cNvSpPr>
          <a:spLocks/>
        </xdr:cNvSpPr>
      </xdr:nvSpPr>
      <xdr:spPr>
        <a:xfrm>
          <a:off x="3457575" y="23241000"/>
          <a:ext cx="819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86</xdr:row>
      <xdr:rowOff>47625</xdr:rowOff>
    </xdr:from>
    <xdr:to>
      <xdr:col>10</xdr:col>
      <xdr:colOff>19050</xdr:colOff>
      <xdr:row>87</xdr:row>
      <xdr:rowOff>76200</xdr:rowOff>
    </xdr:to>
    <xdr:grpSp>
      <xdr:nvGrpSpPr>
        <xdr:cNvPr id="18" name="Group 16"/>
        <xdr:cNvGrpSpPr>
          <a:grpSpLocks/>
        </xdr:cNvGrpSpPr>
      </xdr:nvGrpSpPr>
      <xdr:grpSpPr>
        <a:xfrm>
          <a:off x="4267200" y="23136225"/>
          <a:ext cx="542925" cy="190500"/>
          <a:chOff x="-5164" y="-20026"/>
          <a:chExt cx="16245" cy="200"/>
        </a:xfrm>
        <a:solidFill>
          <a:srgbClr val="FFFFFF"/>
        </a:solidFill>
      </xdr:grpSpPr>
      <xdr:sp>
        <xdr:nvSpPr>
          <xdr:cNvPr id="19" name="Line 17"/>
          <xdr:cNvSpPr>
            <a:spLocks/>
          </xdr:cNvSpPr>
        </xdr:nvSpPr>
        <xdr:spPr>
          <a:xfrm>
            <a:off x="-5164" y="-19916"/>
            <a:ext cx="370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18"/>
          <xdr:cNvSpPr>
            <a:spLocks/>
          </xdr:cNvSpPr>
        </xdr:nvSpPr>
        <xdr:spPr>
          <a:xfrm flipV="1">
            <a:off x="-1744" y="-20026"/>
            <a:ext cx="1141" cy="1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19"/>
          <xdr:cNvSpPr>
            <a:spLocks/>
          </xdr:cNvSpPr>
        </xdr:nvSpPr>
        <xdr:spPr>
          <a:xfrm>
            <a:off x="-603" y="-20016"/>
            <a:ext cx="1994" cy="1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0"/>
          <xdr:cNvSpPr>
            <a:spLocks/>
          </xdr:cNvSpPr>
        </xdr:nvSpPr>
        <xdr:spPr>
          <a:xfrm flipV="1">
            <a:off x="1675" y="-20026"/>
            <a:ext cx="1994" cy="2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1"/>
          <xdr:cNvSpPr>
            <a:spLocks/>
          </xdr:cNvSpPr>
        </xdr:nvSpPr>
        <xdr:spPr>
          <a:xfrm>
            <a:off x="3385" y="-20016"/>
            <a:ext cx="2278" cy="18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2"/>
          <xdr:cNvSpPr>
            <a:spLocks/>
          </xdr:cNvSpPr>
        </xdr:nvSpPr>
        <xdr:spPr>
          <a:xfrm flipV="1">
            <a:off x="5379" y="-19966"/>
            <a:ext cx="1994" cy="1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3"/>
          <xdr:cNvSpPr>
            <a:spLocks/>
          </xdr:cNvSpPr>
        </xdr:nvSpPr>
        <xdr:spPr>
          <a:xfrm>
            <a:off x="7377" y="-19936"/>
            <a:ext cx="370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19050</xdr:colOff>
      <xdr:row>86</xdr:row>
      <xdr:rowOff>133350</xdr:rowOff>
    </xdr:from>
    <xdr:to>
      <xdr:col>10</xdr:col>
      <xdr:colOff>342900</xdr:colOff>
      <xdr:row>86</xdr:row>
      <xdr:rowOff>133350</xdr:rowOff>
    </xdr:to>
    <xdr:sp>
      <xdr:nvSpPr>
        <xdr:cNvPr id="26" name="Line 24"/>
        <xdr:cNvSpPr>
          <a:spLocks/>
        </xdr:cNvSpPr>
      </xdr:nvSpPr>
      <xdr:spPr>
        <a:xfrm>
          <a:off x="4810125" y="2322195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342900</xdr:colOff>
      <xdr:row>86</xdr:row>
      <xdr:rowOff>133350</xdr:rowOff>
    </xdr:from>
    <xdr:to>
      <xdr:col>10</xdr:col>
      <xdr:colOff>342900</xdr:colOff>
      <xdr:row>88</xdr:row>
      <xdr:rowOff>76200</xdr:rowOff>
    </xdr:to>
    <xdr:sp>
      <xdr:nvSpPr>
        <xdr:cNvPr id="27" name="Line 25"/>
        <xdr:cNvSpPr>
          <a:spLocks/>
        </xdr:cNvSpPr>
      </xdr:nvSpPr>
      <xdr:spPr>
        <a:xfrm>
          <a:off x="5133975" y="23221950"/>
          <a:ext cx="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88</xdr:row>
      <xdr:rowOff>76200</xdr:rowOff>
    </xdr:from>
    <xdr:to>
      <xdr:col>10</xdr:col>
      <xdr:colOff>428625</xdr:colOff>
      <xdr:row>91</xdr:row>
      <xdr:rowOff>104775</xdr:rowOff>
    </xdr:to>
    <xdr:grpSp>
      <xdr:nvGrpSpPr>
        <xdr:cNvPr id="28" name="Group 33"/>
        <xdr:cNvGrpSpPr>
          <a:grpSpLocks/>
        </xdr:cNvGrpSpPr>
      </xdr:nvGrpSpPr>
      <xdr:grpSpPr>
        <a:xfrm>
          <a:off x="5057775" y="23488650"/>
          <a:ext cx="161925" cy="638175"/>
          <a:chOff x="-36" y="-29780"/>
          <a:chExt cx="17" cy="290"/>
        </a:xfrm>
        <a:solidFill>
          <a:srgbClr val="FFFFFF"/>
        </a:solidFill>
      </xdr:grpSpPr>
      <xdr:sp>
        <xdr:nvSpPr>
          <xdr:cNvPr id="29" name="Line 34"/>
          <xdr:cNvSpPr>
            <a:spLocks/>
          </xdr:cNvSpPr>
        </xdr:nvSpPr>
        <xdr:spPr>
          <a:xfrm>
            <a:off x="-28" y="-29780"/>
            <a:ext cx="0" cy="8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5"/>
          <xdr:cNvSpPr>
            <a:spLocks/>
          </xdr:cNvSpPr>
        </xdr:nvSpPr>
        <xdr:spPr>
          <a:xfrm>
            <a:off x="-28" y="-29720"/>
            <a:ext cx="9" cy="4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6"/>
          <xdr:cNvSpPr>
            <a:spLocks/>
          </xdr:cNvSpPr>
        </xdr:nvSpPr>
        <xdr:spPr>
          <a:xfrm flipH="1">
            <a:off x="-36" y="-29675"/>
            <a:ext cx="16" cy="4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7"/>
          <xdr:cNvSpPr>
            <a:spLocks/>
          </xdr:cNvSpPr>
        </xdr:nvSpPr>
        <xdr:spPr>
          <a:xfrm>
            <a:off x="-35" y="-29630"/>
            <a:ext cx="15" cy="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8"/>
          <xdr:cNvSpPr>
            <a:spLocks/>
          </xdr:cNvSpPr>
        </xdr:nvSpPr>
        <xdr:spPr>
          <a:xfrm flipH="1">
            <a:off x="-30" y="-29585"/>
            <a:ext cx="8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9"/>
          <xdr:cNvSpPr>
            <a:spLocks/>
          </xdr:cNvSpPr>
        </xdr:nvSpPr>
        <xdr:spPr>
          <a:xfrm>
            <a:off x="-29" y="-29550"/>
            <a:ext cx="0" cy="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47625</xdr:colOff>
      <xdr:row>91</xdr:row>
      <xdr:rowOff>333375</xdr:rowOff>
    </xdr:from>
    <xdr:to>
      <xdr:col>10</xdr:col>
      <xdr:colOff>57150</xdr:colOff>
      <xdr:row>92</xdr:row>
      <xdr:rowOff>76200</xdr:rowOff>
    </xdr:to>
    <xdr:grpSp>
      <xdr:nvGrpSpPr>
        <xdr:cNvPr id="35" name="Group 40"/>
        <xdr:cNvGrpSpPr>
          <a:grpSpLocks/>
        </xdr:cNvGrpSpPr>
      </xdr:nvGrpSpPr>
      <xdr:grpSpPr>
        <a:xfrm>
          <a:off x="4305300" y="24355425"/>
          <a:ext cx="542925" cy="133350"/>
          <a:chOff x="-15867" y="-98153"/>
          <a:chExt cx="17556" cy="180"/>
        </a:xfrm>
        <a:solidFill>
          <a:srgbClr val="FFFFFF"/>
        </a:solidFill>
      </xdr:grpSpPr>
      <xdr:sp>
        <xdr:nvSpPr>
          <xdr:cNvPr id="36" name="Line 41"/>
          <xdr:cNvSpPr>
            <a:spLocks/>
          </xdr:cNvSpPr>
        </xdr:nvSpPr>
        <xdr:spPr>
          <a:xfrm>
            <a:off x="-15867" y="-98054"/>
            <a:ext cx="400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42"/>
          <xdr:cNvSpPr>
            <a:spLocks/>
          </xdr:cNvSpPr>
        </xdr:nvSpPr>
        <xdr:spPr>
          <a:xfrm flipV="1">
            <a:off x="-12171" y="-98153"/>
            <a:ext cx="1233" cy="9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43"/>
          <xdr:cNvSpPr>
            <a:spLocks/>
          </xdr:cNvSpPr>
        </xdr:nvSpPr>
        <xdr:spPr>
          <a:xfrm>
            <a:off x="-10938" y="-98144"/>
            <a:ext cx="2155" cy="1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44"/>
          <xdr:cNvSpPr>
            <a:spLocks/>
          </xdr:cNvSpPr>
        </xdr:nvSpPr>
        <xdr:spPr>
          <a:xfrm flipV="1">
            <a:off x="-8476" y="-98153"/>
            <a:ext cx="2155" cy="18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5"/>
          <xdr:cNvSpPr>
            <a:spLocks/>
          </xdr:cNvSpPr>
        </xdr:nvSpPr>
        <xdr:spPr>
          <a:xfrm>
            <a:off x="-6628" y="-98144"/>
            <a:ext cx="2462" cy="16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6"/>
          <xdr:cNvSpPr>
            <a:spLocks/>
          </xdr:cNvSpPr>
        </xdr:nvSpPr>
        <xdr:spPr>
          <a:xfrm flipV="1">
            <a:off x="-4473" y="-98099"/>
            <a:ext cx="2155" cy="9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7"/>
          <xdr:cNvSpPr>
            <a:spLocks/>
          </xdr:cNvSpPr>
        </xdr:nvSpPr>
        <xdr:spPr>
          <a:xfrm>
            <a:off x="-2314" y="-98072"/>
            <a:ext cx="400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38100</xdr:colOff>
      <xdr:row>92</xdr:row>
      <xdr:rowOff>0</xdr:rowOff>
    </xdr:from>
    <xdr:to>
      <xdr:col>10</xdr:col>
      <xdr:colOff>342900</xdr:colOff>
      <xdr:row>92</xdr:row>
      <xdr:rowOff>0</xdr:rowOff>
    </xdr:to>
    <xdr:sp>
      <xdr:nvSpPr>
        <xdr:cNvPr id="43" name="Line 48"/>
        <xdr:cNvSpPr>
          <a:spLocks/>
        </xdr:cNvSpPr>
      </xdr:nvSpPr>
      <xdr:spPr>
        <a:xfrm>
          <a:off x="4829175" y="244125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333375</xdr:colOff>
      <xdr:row>91</xdr:row>
      <xdr:rowOff>95250</xdr:rowOff>
    </xdr:from>
    <xdr:to>
      <xdr:col>10</xdr:col>
      <xdr:colOff>333375</xdr:colOff>
      <xdr:row>92</xdr:row>
      <xdr:rowOff>0</xdr:rowOff>
    </xdr:to>
    <xdr:sp>
      <xdr:nvSpPr>
        <xdr:cNvPr id="44" name="Line 49"/>
        <xdr:cNvSpPr>
          <a:spLocks/>
        </xdr:cNvSpPr>
      </xdr:nvSpPr>
      <xdr:spPr>
        <a:xfrm>
          <a:off x="5124450" y="24117300"/>
          <a:ext cx="0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92</xdr:row>
      <xdr:rowOff>19050</xdr:rowOff>
    </xdr:from>
    <xdr:to>
      <xdr:col>9</xdr:col>
      <xdr:colOff>66675</xdr:colOff>
      <xdr:row>92</xdr:row>
      <xdr:rowOff>19050</xdr:rowOff>
    </xdr:to>
    <xdr:sp>
      <xdr:nvSpPr>
        <xdr:cNvPr id="45" name="Line 50"/>
        <xdr:cNvSpPr>
          <a:spLocks/>
        </xdr:cNvSpPr>
      </xdr:nvSpPr>
      <xdr:spPr>
        <a:xfrm flipV="1">
          <a:off x="3467100" y="24431625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91</xdr:row>
      <xdr:rowOff>333375</xdr:rowOff>
    </xdr:from>
    <xdr:to>
      <xdr:col>7</xdr:col>
      <xdr:colOff>76200</xdr:colOff>
      <xdr:row>92</xdr:row>
      <xdr:rowOff>114300</xdr:rowOff>
    </xdr:to>
    <xdr:grpSp>
      <xdr:nvGrpSpPr>
        <xdr:cNvPr id="46" name="Group 51"/>
        <xdr:cNvGrpSpPr>
          <a:grpSpLocks/>
        </xdr:cNvGrpSpPr>
      </xdr:nvGrpSpPr>
      <xdr:grpSpPr>
        <a:xfrm>
          <a:off x="2981325" y="24355425"/>
          <a:ext cx="542925" cy="171450"/>
          <a:chOff x="-44520" y="-98426"/>
          <a:chExt cx="49533" cy="200"/>
        </a:xfrm>
        <a:solidFill>
          <a:srgbClr val="FFFFFF"/>
        </a:solidFill>
      </xdr:grpSpPr>
      <xdr:sp>
        <xdr:nvSpPr>
          <xdr:cNvPr id="47" name="Line 52"/>
          <xdr:cNvSpPr>
            <a:spLocks/>
          </xdr:cNvSpPr>
        </xdr:nvSpPr>
        <xdr:spPr>
          <a:xfrm>
            <a:off x="-44520" y="-98316"/>
            <a:ext cx="1129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53"/>
          <xdr:cNvSpPr>
            <a:spLocks/>
          </xdr:cNvSpPr>
        </xdr:nvSpPr>
        <xdr:spPr>
          <a:xfrm flipV="1">
            <a:off x="-34960" y="-98426"/>
            <a:ext cx="5213" cy="1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54"/>
          <xdr:cNvSpPr>
            <a:spLocks/>
          </xdr:cNvSpPr>
        </xdr:nvSpPr>
        <xdr:spPr>
          <a:xfrm>
            <a:off x="-29747" y="-98416"/>
            <a:ext cx="6080" cy="1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5"/>
          <xdr:cNvSpPr>
            <a:spLocks/>
          </xdr:cNvSpPr>
        </xdr:nvSpPr>
        <xdr:spPr>
          <a:xfrm flipV="1">
            <a:off x="-23667" y="-98426"/>
            <a:ext cx="5213" cy="2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56"/>
          <xdr:cNvSpPr>
            <a:spLocks/>
          </xdr:cNvSpPr>
        </xdr:nvSpPr>
        <xdr:spPr>
          <a:xfrm>
            <a:off x="-18453" y="-98416"/>
            <a:ext cx="8693" cy="18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7"/>
          <xdr:cNvSpPr>
            <a:spLocks/>
          </xdr:cNvSpPr>
        </xdr:nvSpPr>
        <xdr:spPr>
          <a:xfrm flipV="1">
            <a:off x="-11494" y="-98366"/>
            <a:ext cx="5213" cy="1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58"/>
          <xdr:cNvSpPr>
            <a:spLocks/>
          </xdr:cNvSpPr>
        </xdr:nvSpPr>
        <xdr:spPr>
          <a:xfrm>
            <a:off x="-6281" y="-98336"/>
            <a:ext cx="1129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342900</xdr:colOff>
      <xdr:row>86</xdr:row>
      <xdr:rowOff>85725</xdr:rowOff>
    </xdr:from>
    <xdr:to>
      <xdr:col>5</xdr:col>
      <xdr:colOff>152400</xdr:colOff>
      <xdr:row>86</xdr:row>
      <xdr:rowOff>85725</xdr:rowOff>
    </xdr:to>
    <xdr:sp>
      <xdr:nvSpPr>
        <xdr:cNvPr id="54" name="Line 59"/>
        <xdr:cNvSpPr>
          <a:spLocks/>
        </xdr:cNvSpPr>
      </xdr:nvSpPr>
      <xdr:spPr>
        <a:xfrm>
          <a:off x="2171700" y="23174325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86</xdr:row>
      <xdr:rowOff>85725</xdr:rowOff>
    </xdr:from>
    <xdr:to>
      <xdr:col>4</xdr:col>
      <xdr:colOff>323850</xdr:colOff>
      <xdr:row>88</xdr:row>
      <xdr:rowOff>0</xdr:rowOff>
    </xdr:to>
    <xdr:sp>
      <xdr:nvSpPr>
        <xdr:cNvPr id="55" name="Drawing 60"/>
        <xdr:cNvSpPr>
          <a:spLocks/>
        </xdr:cNvSpPr>
      </xdr:nvSpPr>
      <xdr:spPr>
        <a:xfrm>
          <a:off x="2085975" y="23174325"/>
          <a:ext cx="66675" cy="238125"/>
        </a:xfrm>
        <a:custGeom>
          <a:pathLst>
            <a:path h="16384" w="16384">
              <a:moveTo>
                <a:pt x="16384" y="0"/>
              </a:moveTo>
              <a:lnTo>
                <a:pt x="9362" y="0"/>
              </a:lnTo>
              <a:lnTo>
                <a:pt x="2341" y="655"/>
              </a:lnTo>
              <a:lnTo>
                <a:pt x="0" y="2621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87</xdr:row>
      <xdr:rowOff>0</xdr:rowOff>
    </xdr:from>
    <xdr:to>
      <xdr:col>5</xdr:col>
      <xdr:colOff>581025</xdr:colOff>
      <xdr:row>89</xdr:row>
      <xdr:rowOff>123825</xdr:rowOff>
    </xdr:to>
    <xdr:sp>
      <xdr:nvSpPr>
        <xdr:cNvPr id="56" name="Line 61"/>
        <xdr:cNvSpPr>
          <a:spLocks/>
        </xdr:cNvSpPr>
      </xdr:nvSpPr>
      <xdr:spPr>
        <a:xfrm flipV="1">
          <a:off x="2914650" y="23250525"/>
          <a:ext cx="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86</xdr:row>
      <xdr:rowOff>152400</xdr:rowOff>
    </xdr:from>
    <xdr:to>
      <xdr:col>6</xdr:col>
      <xdr:colOff>504825</xdr:colOff>
      <xdr:row>89</xdr:row>
      <xdr:rowOff>152400</xdr:rowOff>
    </xdr:to>
    <xdr:sp>
      <xdr:nvSpPr>
        <xdr:cNvPr id="57" name="Line 62"/>
        <xdr:cNvSpPr>
          <a:spLocks/>
        </xdr:cNvSpPr>
      </xdr:nvSpPr>
      <xdr:spPr>
        <a:xfrm flipH="1" flipV="1">
          <a:off x="3429000" y="23241000"/>
          <a:ext cx="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88</xdr:row>
      <xdr:rowOff>123825</xdr:rowOff>
    </xdr:from>
    <xdr:to>
      <xdr:col>6</xdr:col>
      <xdr:colOff>419100</xdr:colOff>
      <xdr:row>90</xdr:row>
      <xdr:rowOff>38100</xdr:rowOff>
    </xdr:to>
    <xdr:sp>
      <xdr:nvSpPr>
        <xdr:cNvPr id="58" name="Oval 63"/>
        <xdr:cNvSpPr>
          <a:spLocks/>
        </xdr:cNvSpPr>
      </xdr:nvSpPr>
      <xdr:spPr>
        <a:xfrm>
          <a:off x="3028950" y="23536275"/>
          <a:ext cx="314325" cy="3143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89</xdr:row>
      <xdr:rowOff>123825</xdr:rowOff>
    </xdr:from>
    <xdr:to>
      <xdr:col>6</xdr:col>
      <xdr:colOff>104775</xdr:colOff>
      <xdr:row>89</xdr:row>
      <xdr:rowOff>123825</xdr:rowOff>
    </xdr:to>
    <xdr:sp>
      <xdr:nvSpPr>
        <xdr:cNvPr id="59" name="Line 64"/>
        <xdr:cNvSpPr>
          <a:spLocks/>
        </xdr:cNvSpPr>
      </xdr:nvSpPr>
      <xdr:spPr>
        <a:xfrm>
          <a:off x="2924175" y="23736300"/>
          <a:ext cx="104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89</xdr:row>
      <xdr:rowOff>152400</xdr:rowOff>
    </xdr:from>
    <xdr:to>
      <xdr:col>6</xdr:col>
      <xdr:colOff>514350</xdr:colOff>
      <xdr:row>89</xdr:row>
      <xdr:rowOff>152400</xdr:rowOff>
    </xdr:to>
    <xdr:sp>
      <xdr:nvSpPr>
        <xdr:cNvPr id="60" name="Line 65"/>
        <xdr:cNvSpPr>
          <a:spLocks/>
        </xdr:cNvSpPr>
      </xdr:nvSpPr>
      <xdr:spPr>
        <a:xfrm>
          <a:off x="3343275" y="23764875"/>
          <a:ext cx="9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94</xdr:row>
      <xdr:rowOff>123825</xdr:rowOff>
    </xdr:from>
    <xdr:to>
      <xdr:col>1</xdr:col>
      <xdr:colOff>409575</xdr:colOff>
      <xdr:row>94</xdr:row>
      <xdr:rowOff>123825</xdr:rowOff>
    </xdr:to>
    <xdr:sp>
      <xdr:nvSpPr>
        <xdr:cNvPr id="61" name="Line 68"/>
        <xdr:cNvSpPr>
          <a:spLocks/>
        </xdr:cNvSpPr>
      </xdr:nvSpPr>
      <xdr:spPr>
        <a:xfrm>
          <a:off x="914400" y="25317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85</xdr:row>
      <xdr:rowOff>19050</xdr:rowOff>
    </xdr:from>
    <xdr:to>
      <xdr:col>6</xdr:col>
      <xdr:colOff>400050</xdr:colOff>
      <xdr:row>86</xdr:row>
      <xdr:rowOff>0</xdr:rowOff>
    </xdr:to>
    <xdr:sp>
      <xdr:nvSpPr>
        <xdr:cNvPr id="62" name="Text 70"/>
        <xdr:cNvSpPr txBox="1">
          <a:spLocks noChangeArrowheads="1"/>
        </xdr:cNvSpPr>
      </xdr:nvSpPr>
      <xdr:spPr>
        <a:xfrm>
          <a:off x="2981325" y="22926675"/>
          <a:ext cx="3429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1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9</xdr:col>
      <xdr:colOff>38100</xdr:colOff>
      <xdr:row>85</xdr:row>
      <xdr:rowOff>19050</xdr:rowOff>
    </xdr:from>
    <xdr:to>
      <xdr:col>9</xdr:col>
      <xdr:colOff>371475</xdr:colOff>
      <xdr:row>86</xdr:row>
      <xdr:rowOff>19050</xdr:rowOff>
    </xdr:to>
    <xdr:sp>
      <xdr:nvSpPr>
        <xdr:cNvPr id="63" name="Text 75"/>
        <xdr:cNvSpPr txBox="1">
          <a:spLocks noChangeArrowheads="1"/>
        </xdr:cNvSpPr>
      </xdr:nvSpPr>
      <xdr:spPr>
        <a:xfrm>
          <a:off x="4295775" y="22926675"/>
          <a:ext cx="3333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5</xdr:col>
      <xdr:colOff>428625</xdr:colOff>
      <xdr:row>92</xdr:row>
      <xdr:rowOff>180975</xdr:rowOff>
    </xdr:from>
    <xdr:to>
      <xdr:col>6</xdr:col>
      <xdr:colOff>190500</xdr:colOff>
      <xdr:row>93</xdr:row>
      <xdr:rowOff>19050</xdr:rowOff>
    </xdr:to>
    <xdr:sp>
      <xdr:nvSpPr>
        <xdr:cNvPr id="64" name="Text 78"/>
        <xdr:cNvSpPr txBox="1">
          <a:spLocks noChangeArrowheads="1"/>
        </xdr:cNvSpPr>
      </xdr:nvSpPr>
      <xdr:spPr>
        <a:xfrm>
          <a:off x="2762250" y="24593550"/>
          <a:ext cx="3524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5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8</xdr:col>
      <xdr:colOff>381000</xdr:colOff>
      <xdr:row>92</xdr:row>
      <xdr:rowOff>200025</xdr:rowOff>
    </xdr:from>
    <xdr:to>
      <xdr:col>9</xdr:col>
      <xdr:colOff>276225</xdr:colOff>
      <xdr:row>92</xdr:row>
      <xdr:rowOff>381000</xdr:rowOff>
    </xdr:to>
    <xdr:sp>
      <xdr:nvSpPr>
        <xdr:cNvPr id="65" name="Text 79"/>
        <xdr:cNvSpPr txBox="1">
          <a:spLocks noChangeArrowheads="1"/>
        </xdr:cNvSpPr>
      </xdr:nvSpPr>
      <xdr:spPr>
        <a:xfrm>
          <a:off x="4162425" y="24612600"/>
          <a:ext cx="3714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4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10</xdr:col>
      <xdr:colOff>438150</xdr:colOff>
      <xdr:row>90</xdr:row>
      <xdr:rowOff>0</xdr:rowOff>
    </xdr:from>
    <xdr:to>
      <xdr:col>11</xdr:col>
      <xdr:colOff>161925</xdr:colOff>
      <xdr:row>91</xdr:row>
      <xdr:rowOff>28575</xdr:rowOff>
    </xdr:to>
    <xdr:sp>
      <xdr:nvSpPr>
        <xdr:cNvPr id="66" name="Text 80"/>
        <xdr:cNvSpPr txBox="1">
          <a:spLocks noChangeArrowheads="1"/>
        </xdr:cNvSpPr>
      </xdr:nvSpPr>
      <xdr:spPr>
        <a:xfrm>
          <a:off x="5229225" y="23812500"/>
          <a:ext cx="3333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3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9</xdr:col>
      <xdr:colOff>28575</xdr:colOff>
      <xdr:row>103</xdr:row>
      <xdr:rowOff>19050</xdr:rowOff>
    </xdr:from>
    <xdr:to>
      <xdr:col>9</xdr:col>
      <xdr:colOff>180975</xdr:colOff>
      <xdr:row>105</xdr:row>
      <xdr:rowOff>19050</xdr:rowOff>
    </xdr:to>
    <xdr:sp>
      <xdr:nvSpPr>
        <xdr:cNvPr id="67" name="Arc 84"/>
        <xdr:cNvSpPr>
          <a:spLocks/>
        </xdr:cNvSpPr>
      </xdr:nvSpPr>
      <xdr:spPr>
        <a:xfrm>
          <a:off x="4286250" y="28146375"/>
          <a:ext cx="152400" cy="361950"/>
        </a:xfrm>
        <a:prstGeom prst="arc">
          <a:avLst>
            <a:gd name="adj1" fmla="val -27356671"/>
            <a:gd name="adj2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103</xdr:row>
      <xdr:rowOff>0</xdr:rowOff>
    </xdr:from>
    <xdr:to>
      <xdr:col>9</xdr:col>
      <xdr:colOff>152400</xdr:colOff>
      <xdr:row>104</xdr:row>
      <xdr:rowOff>9525</xdr:rowOff>
    </xdr:to>
    <xdr:sp>
      <xdr:nvSpPr>
        <xdr:cNvPr id="68" name="Line 95"/>
        <xdr:cNvSpPr>
          <a:spLocks/>
        </xdr:cNvSpPr>
      </xdr:nvSpPr>
      <xdr:spPr>
        <a:xfrm>
          <a:off x="4410075" y="28127325"/>
          <a:ext cx="0" cy="1714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103</xdr:row>
      <xdr:rowOff>0</xdr:rowOff>
    </xdr:from>
    <xdr:to>
      <xdr:col>9</xdr:col>
      <xdr:colOff>371475</xdr:colOff>
      <xdr:row>104</xdr:row>
      <xdr:rowOff>9525</xdr:rowOff>
    </xdr:to>
    <xdr:sp>
      <xdr:nvSpPr>
        <xdr:cNvPr id="69" name="Line 96"/>
        <xdr:cNvSpPr>
          <a:spLocks/>
        </xdr:cNvSpPr>
      </xdr:nvSpPr>
      <xdr:spPr>
        <a:xfrm>
          <a:off x="4629150" y="28127325"/>
          <a:ext cx="0" cy="171450"/>
        </a:xfrm>
        <a:prstGeom prst="line">
          <a:avLst/>
        </a:prstGeom>
        <a:noFill/>
        <a:ln w="38100" cmpd="sng">
          <a:solidFill>
            <a:srgbClr val="E3E3E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103</xdr:row>
      <xdr:rowOff>85725</xdr:rowOff>
    </xdr:from>
    <xdr:to>
      <xdr:col>7</xdr:col>
      <xdr:colOff>285750</xdr:colOff>
      <xdr:row>103</xdr:row>
      <xdr:rowOff>95250</xdr:rowOff>
    </xdr:to>
    <xdr:sp>
      <xdr:nvSpPr>
        <xdr:cNvPr id="70" name="Line 91"/>
        <xdr:cNvSpPr>
          <a:spLocks/>
        </xdr:cNvSpPr>
      </xdr:nvSpPr>
      <xdr:spPr>
        <a:xfrm>
          <a:off x="3571875" y="28213050"/>
          <a:ext cx="161925" cy="9525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103</xdr:row>
      <xdr:rowOff>95250</xdr:rowOff>
    </xdr:from>
    <xdr:to>
      <xdr:col>8</xdr:col>
      <xdr:colOff>266700</xdr:colOff>
      <xdr:row>103</xdr:row>
      <xdr:rowOff>95250</xdr:rowOff>
    </xdr:to>
    <xdr:sp>
      <xdr:nvSpPr>
        <xdr:cNvPr id="71" name="Line 92"/>
        <xdr:cNvSpPr>
          <a:spLocks/>
        </xdr:cNvSpPr>
      </xdr:nvSpPr>
      <xdr:spPr>
        <a:xfrm flipV="1">
          <a:off x="3733800" y="28222575"/>
          <a:ext cx="3143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103</xdr:row>
      <xdr:rowOff>85725</xdr:rowOff>
    </xdr:from>
    <xdr:to>
      <xdr:col>9</xdr:col>
      <xdr:colOff>9525</xdr:colOff>
      <xdr:row>103</xdr:row>
      <xdr:rowOff>95250</xdr:rowOff>
    </xdr:to>
    <xdr:sp>
      <xdr:nvSpPr>
        <xdr:cNvPr id="72" name="Line 97"/>
        <xdr:cNvSpPr>
          <a:spLocks/>
        </xdr:cNvSpPr>
      </xdr:nvSpPr>
      <xdr:spPr>
        <a:xfrm>
          <a:off x="4038600" y="28213050"/>
          <a:ext cx="228600" cy="9525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107</xdr:row>
      <xdr:rowOff>0</xdr:rowOff>
    </xdr:from>
    <xdr:to>
      <xdr:col>6</xdr:col>
      <xdr:colOff>95250</xdr:colOff>
      <xdr:row>108</xdr:row>
      <xdr:rowOff>9525</xdr:rowOff>
    </xdr:to>
    <xdr:sp>
      <xdr:nvSpPr>
        <xdr:cNvPr id="73" name="Line 98"/>
        <xdr:cNvSpPr>
          <a:spLocks/>
        </xdr:cNvSpPr>
      </xdr:nvSpPr>
      <xdr:spPr>
        <a:xfrm flipH="1">
          <a:off x="3019425" y="28870275"/>
          <a:ext cx="0" cy="390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107</xdr:row>
      <xdr:rowOff>0</xdr:rowOff>
    </xdr:from>
    <xdr:to>
      <xdr:col>6</xdr:col>
      <xdr:colOff>238125</xdr:colOff>
      <xdr:row>108</xdr:row>
      <xdr:rowOff>9525</xdr:rowOff>
    </xdr:to>
    <xdr:sp>
      <xdr:nvSpPr>
        <xdr:cNvPr id="74" name="Line 99"/>
        <xdr:cNvSpPr>
          <a:spLocks/>
        </xdr:cNvSpPr>
      </xdr:nvSpPr>
      <xdr:spPr>
        <a:xfrm>
          <a:off x="3162300" y="28870275"/>
          <a:ext cx="0" cy="390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107</xdr:row>
      <xdr:rowOff>0</xdr:rowOff>
    </xdr:from>
    <xdr:to>
      <xdr:col>6</xdr:col>
      <xdr:colOff>161925</xdr:colOff>
      <xdr:row>108</xdr:row>
      <xdr:rowOff>9525</xdr:rowOff>
    </xdr:to>
    <xdr:sp>
      <xdr:nvSpPr>
        <xdr:cNvPr id="75" name="Line 100"/>
        <xdr:cNvSpPr>
          <a:spLocks/>
        </xdr:cNvSpPr>
      </xdr:nvSpPr>
      <xdr:spPr>
        <a:xfrm>
          <a:off x="3086100" y="28870275"/>
          <a:ext cx="0" cy="390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107</xdr:row>
      <xdr:rowOff>0</xdr:rowOff>
    </xdr:from>
    <xdr:to>
      <xdr:col>6</xdr:col>
      <xdr:colOff>371475</xdr:colOff>
      <xdr:row>108</xdr:row>
      <xdr:rowOff>9525</xdr:rowOff>
    </xdr:to>
    <xdr:sp>
      <xdr:nvSpPr>
        <xdr:cNvPr id="76" name="Line 101"/>
        <xdr:cNvSpPr>
          <a:spLocks/>
        </xdr:cNvSpPr>
      </xdr:nvSpPr>
      <xdr:spPr>
        <a:xfrm>
          <a:off x="3295650" y="28870275"/>
          <a:ext cx="0" cy="390525"/>
        </a:xfrm>
        <a:prstGeom prst="line">
          <a:avLst/>
        </a:prstGeom>
        <a:noFill/>
        <a:ln w="38100" cmpd="sng">
          <a:solidFill>
            <a:srgbClr val="E3E3E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107</xdr:row>
      <xdr:rowOff>0</xdr:rowOff>
    </xdr:from>
    <xdr:to>
      <xdr:col>9</xdr:col>
      <xdr:colOff>85725</xdr:colOff>
      <xdr:row>108</xdr:row>
      <xdr:rowOff>0</xdr:rowOff>
    </xdr:to>
    <xdr:sp>
      <xdr:nvSpPr>
        <xdr:cNvPr id="77" name="Line 102"/>
        <xdr:cNvSpPr>
          <a:spLocks/>
        </xdr:cNvSpPr>
      </xdr:nvSpPr>
      <xdr:spPr>
        <a:xfrm>
          <a:off x="4343400" y="28870275"/>
          <a:ext cx="0" cy="381000"/>
        </a:xfrm>
        <a:prstGeom prst="line">
          <a:avLst/>
        </a:prstGeom>
        <a:noFill/>
        <a:ln w="381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107</xdr:row>
      <xdr:rowOff>0</xdr:rowOff>
    </xdr:from>
    <xdr:to>
      <xdr:col>9</xdr:col>
      <xdr:colOff>238125</xdr:colOff>
      <xdr:row>108</xdr:row>
      <xdr:rowOff>9525</xdr:rowOff>
    </xdr:to>
    <xdr:sp>
      <xdr:nvSpPr>
        <xdr:cNvPr id="78" name="Line 103"/>
        <xdr:cNvSpPr>
          <a:spLocks/>
        </xdr:cNvSpPr>
      </xdr:nvSpPr>
      <xdr:spPr>
        <a:xfrm>
          <a:off x="4495800" y="28870275"/>
          <a:ext cx="0" cy="390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107</xdr:row>
      <xdr:rowOff>0</xdr:rowOff>
    </xdr:from>
    <xdr:to>
      <xdr:col>9</xdr:col>
      <xdr:colOff>161925</xdr:colOff>
      <xdr:row>108</xdr:row>
      <xdr:rowOff>9525</xdr:rowOff>
    </xdr:to>
    <xdr:sp>
      <xdr:nvSpPr>
        <xdr:cNvPr id="79" name="Line 104"/>
        <xdr:cNvSpPr>
          <a:spLocks/>
        </xdr:cNvSpPr>
      </xdr:nvSpPr>
      <xdr:spPr>
        <a:xfrm>
          <a:off x="4419600" y="28870275"/>
          <a:ext cx="0" cy="390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107</xdr:row>
      <xdr:rowOff>0</xdr:rowOff>
    </xdr:from>
    <xdr:to>
      <xdr:col>9</xdr:col>
      <xdr:colOff>371475</xdr:colOff>
      <xdr:row>108</xdr:row>
      <xdr:rowOff>9525</xdr:rowOff>
    </xdr:to>
    <xdr:sp>
      <xdr:nvSpPr>
        <xdr:cNvPr id="80" name="Line 105"/>
        <xdr:cNvSpPr>
          <a:spLocks/>
        </xdr:cNvSpPr>
      </xdr:nvSpPr>
      <xdr:spPr>
        <a:xfrm>
          <a:off x="4629150" y="28870275"/>
          <a:ext cx="0" cy="390525"/>
        </a:xfrm>
        <a:prstGeom prst="line">
          <a:avLst/>
        </a:prstGeom>
        <a:noFill/>
        <a:ln w="38100" cmpd="sng">
          <a:solidFill>
            <a:srgbClr val="E3E3E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103</xdr:row>
      <xdr:rowOff>9525</xdr:rowOff>
    </xdr:from>
    <xdr:to>
      <xdr:col>9</xdr:col>
      <xdr:colOff>66675</xdr:colOff>
      <xdr:row>104</xdr:row>
      <xdr:rowOff>9525</xdr:rowOff>
    </xdr:to>
    <xdr:sp>
      <xdr:nvSpPr>
        <xdr:cNvPr id="81" name="Line 106"/>
        <xdr:cNvSpPr>
          <a:spLocks/>
        </xdr:cNvSpPr>
      </xdr:nvSpPr>
      <xdr:spPr>
        <a:xfrm>
          <a:off x="4324350" y="28136850"/>
          <a:ext cx="0" cy="161925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103</xdr:row>
      <xdr:rowOff>0</xdr:rowOff>
    </xdr:from>
    <xdr:to>
      <xdr:col>9</xdr:col>
      <xdr:colOff>371475</xdr:colOff>
      <xdr:row>104</xdr:row>
      <xdr:rowOff>9525</xdr:rowOff>
    </xdr:to>
    <xdr:sp>
      <xdr:nvSpPr>
        <xdr:cNvPr id="82" name="Line 109"/>
        <xdr:cNvSpPr>
          <a:spLocks/>
        </xdr:cNvSpPr>
      </xdr:nvSpPr>
      <xdr:spPr>
        <a:xfrm>
          <a:off x="4629150" y="28127325"/>
          <a:ext cx="0" cy="171450"/>
        </a:xfrm>
        <a:prstGeom prst="line">
          <a:avLst/>
        </a:prstGeom>
        <a:noFill/>
        <a:ln w="38100" cmpd="sng">
          <a:solidFill>
            <a:srgbClr val="D3D3D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107</xdr:row>
      <xdr:rowOff>228600</xdr:rowOff>
    </xdr:from>
    <xdr:to>
      <xdr:col>9</xdr:col>
      <xdr:colOff>0</xdr:colOff>
      <xdr:row>107</xdr:row>
      <xdr:rowOff>247650</xdr:rowOff>
    </xdr:to>
    <xdr:grpSp>
      <xdr:nvGrpSpPr>
        <xdr:cNvPr id="83" name="Group 111"/>
        <xdr:cNvGrpSpPr>
          <a:grpSpLocks/>
        </xdr:cNvGrpSpPr>
      </xdr:nvGrpSpPr>
      <xdr:grpSpPr>
        <a:xfrm>
          <a:off x="3457575" y="29098875"/>
          <a:ext cx="800100" cy="19050"/>
          <a:chOff x="387" y="387"/>
          <a:chExt cx="72" cy="1"/>
        </a:xfrm>
        <a:solidFill>
          <a:srgbClr val="FFFFFF"/>
        </a:solidFill>
      </xdr:grpSpPr>
      <xdr:sp>
        <xdr:nvSpPr>
          <xdr:cNvPr id="84" name="Line 112"/>
          <xdr:cNvSpPr>
            <a:spLocks/>
          </xdr:cNvSpPr>
        </xdr:nvSpPr>
        <xdr:spPr>
          <a:xfrm flipV="1">
            <a:off x="387" y="388"/>
            <a:ext cx="24" cy="0"/>
          </a:xfrm>
          <a:prstGeom prst="line">
            <a:avLst/>
          </a:prstGeom>
          <a:noFill/>
          <a:ln w="28575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113"/>
          <xdr:cNvSpPr>
            <a:spLocks/>
          </xdr:cNvSpPr>
        </xdr:nvSpPr>
        <xdr:spPr>
          <a:xfrm flipV="1">
            <a:off x="411" y="388"/>
            <a:ext cx="28" cy="0"/>
          </a:xfrm>
          <a:prstGeom prst="line">
            <a:avLst/>
          </a:prstGeom>
          <a:noFill/>
          <a:ln w="571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114"/>
          <xdr:cNvSpPr>
            <a:spLocks/>
          </xdr:cNvSpPr>
        </xdr:nvSpPr>
        <xdr:spPr>
          <a:xfrm>
            <a:off x="438" y="387"/>
            <a:ext cx="21" cy="1"/>
          </a:xfrm>
          <a:prstGeom prst="line">
            <a:avLst/>
          </a:prstGeom>
          <a:noFill/>
          <a:ln w="28575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228600</xdr:colOff>
      <xdr:row>103</xdr:row>
      <xdr:rowOff>66675</xdr:rowOff>
    </xdr:from>
    <xdr:to>
      <xdr:col>12</xdr:col>
      <xdr:colOff>114300</xdr:colOff>
      <xdr:row>103</xdr:row>
      <xdr:rowOff>76200</xdr:rowOff>
    </xdr:to>
    <xdr:sp>
      <xdr:nvSpPr>
        <xdr:cNvPr id="87" name="Line 122"/>
        <xdr:cNvSpPr>
          <a:spLocks/>
        </xdr:cNvSpPr>
      </xdr:nvSpPr>
      <xdr:spPr>
        <a:xfrm>
          <a:off x="5629275" y="28194000"/>
          <a:ext cx="200025" cy="9525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103</xdr:row>
      <xdr:rowOff>66675</xdr:rowOff>
    </xdr:from>
    <xdr:to>
      <xdr:col>12</xdr:col>
      <xdr:colOff>104775</xdr:colOff>
      <xdr:row>103</xdr:row>
      <xdr:rowOff>161925</xdr:rowOff>
    </xdr:to>
    <xdr:grpSp>
      <xdr:nvGrpSpPr>
        <xdr:cNvPr id="88" name="Group 129"/>
        <xdr:cNvGrpSpPr>
          <a:grpSpLocks/>
        </xdr:cNvGrpSpPr>
      </xdr:nvGrpSpPr>
      <xdr:grpSpPr>
        <a:xfrm>
          <a:off x="4791075" y="28194000"/>
          <a:ext cx="1028700" cy="95250"/>
          <a:chOff x="514" y="385"/>
          <a:chExt cx="110" cy="12"/>
        </a:xfrm>
        <a:solidFill>
          <a:srgbClr val="FFFFFF"/>
        </a:solidFill>
      </xdr:grpSpPr>
      <xdr:sp>
        <xdr:nvSpPr>
          <xdr:cNvPr id="89" name="Line 123"/>
          <xdr:cNvSpPr>
            <a:spLocks/>
          </xdr:cNvSpPr>
        </xdr:nvSpPr>
        <xdr:spPr>
          <a:xfrm rot="5237172">
            <a:off x="624" y="385"/>
            <a:ext cx="0" cy="12"/>
          </a:xfrm>
          <a:prstGeom prst="line">
            <a:avLst/>
          </a:prstGeom>
          <a:noFill/>
          <a:ln w="28575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120"/>
          <xdr:cNvSpPr>
            <a:spLocks/>
          </xdr:cNvSpPr>
        </xdr:nvSpPr>
        <xdr:spPr>
          <a:xfrm flipV="1">
            <a:off x="514" y="387"/>
            <a:ext cx="24" cy="0"/>
          </a:xfrm>
          <a:prstGeom prst="line">
            <a:avLst/>
          </a:prstGeom>
          <a:noFill/>
          <a:ln w="28575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121"/>
          <xdr:cNvSpPr>
            <a:spLocks/>
          </xdr:cNvSpPr>
        </xdr:nvSpPr>
        <xdr:spPr>
          <a:xfrm flipV="1">
            <a:off x="534" y="386"/>
            <a:ext cx="83" cy="1"/>
          </a:xfrm>
          <a:prstGeom prst="line">
            <a:avLst/>
          </a:prstGeom>
          <a:noFill/>
          <a:ln w="571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9525</xdr:colOff>
      <xdr:row>107</xdr:row>
      <xdr:rowOff>19050</xdr:rowOff>
    </xdr:from>
    <xdr:to>
      <xdr:col>12</xdr:col>
      <xdr:colOff>85725</xdr:colOff>
      <xdr:row>107</xdr:row>
      <xdr:rowOff>247650</xdr:rowOff>
    </xdr:to>
    <xdr:grpSp>
      <xdr:nvGrpSpPr>
        <xdr:cNvPr id="92" name="Group 125"/>
        <xdr:cNvGrpSpPr>
          <a:grpSpLocks/>
        </xdr:cNvGrpSpPr>
      </xdr:nvGrpSpPr>
      <xdr:grpSpPr>
        <a:xfrm flipV="1">
          <a:off x="4800600" y="28889325"/>
          <a:ext cx="1000125" cy="228600"/>
          <a:chOff x="514" y="386"/>
          <a:chExt cx="111" cy="11"/>
        </a:xfrm>
        <a:solidFill>
          <a:srgbClr val="FFFFFF"/>
        </a:solidFill>
      </xdr:grpSpPr>
      <xdr:sp>
        <xdr:nvSpPr>
          <xdr:cNvPr id="93" name="Line 126"/>
          <xdr:cNvSpPr>
            <a:spLocks/>
          </xdr:cNvSpPr>
        </xdr:nvSpPr>
        <xdr:spPr>
          <a:xfrm rot="5237172">
            <a:off x="625" y="386"/>
            <a:ext cx="0" cy="11"/>
          </a:xfrm>
          <a:prstGeom prst="line">
            <a:avLst/>
          </a:prstGeom>
          <a:noFill/>
          <a:ln w="28575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127"/>
          <xdr:cNvSpPr>
            <a:spLocks/>
          </xdr:cNvSpPr>
        </xdr:nvSpPr>
        <xdr:spPr>
          <a:xfrm flipV="1">
            <a:off x="514" y="387"/>
            <a:ext cx="24" cy="0"/>
          </a:xfrm>
          <a:prstGeom prst="line">
            <a:avLst/>
          </a:prstGeom>
          <a:noFill/>
          <a:ln w="28575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Line 128"/>
          <xdr:cNvSpPr>
            <a:spLocks/>
          </xdr:cNvSpPr>
        </xdr:nvSpPr>
        <xdr:spPr>
          <a:xfrm flipV="1">
            <a:off x="534" y="386"/>
            <a:ext cx="83" cy="1"/>
          </a:xfrm>
          <a:prstGeom prst="line">
            <a:avLst/>
          </a:prstGeom>
          <a:noFill/>
          <a:ln w="571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19050</xdr:colOff>
      <xdr:row>107</xdr:row>
      <xdr:rowOff>247650</xdr:rowOff>
    </xdr:from>
    <xdr:to>
      <xdr:col>12</xdr:col>
      <xdr:colOff>104775</xdr:colOff>
      <xdr:row>107</xdr:row>
      <xdr:rowOff>266700</xdr:rowOff>
    </xdr:to>
    <xdr:sp>
      <xdr:nvSpPr>
        <xdr:cNvPr id="96" name="Line 132"/>
        <xdr:cNvSpPr>
          <a:spLocks/>
        </xdr:cNvSpPr>
      </xdr:nvSpPr>
      <xdr:spPr>
        <a:xfrm flipV="1">
          <a:off x="5734050" y="29117925"/>
          <a:ext cx="85725" cy="19050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104</xdr:row>
      <xdr:rowOff>180975</xdr:rowOff>
    </xdr:from>
    <xdr:to>
      <xdr:col>5</xdr:col>
      <xdr:colOff>400050</xdr:colOff>
      <xdr:row>107</xdr:row>
      <xdr:rowOff>180975</xdr:rowOff>
    </xdr:to>
    <xdr:sp>
      <xdr:nvSpPr>
        <xdr:cNvPr id="97" name="Line 133"/>
        <xdr:cNvSpPr>
          <a:spLocks/>
        </xdr:cNvSpPr>
      </xdr:nvSpPr>
      <xdr:spPr>
        <a:xfrm>
          <a:off x="2466975" y="28470225"/>
          <a:ext cx="266700" cy="5810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104</xdr:row>
      <xdr:rowOff>66675</xdr:rowOff>
    </xdr:from>
    <xdr:to>
      <xdr:col>13</xdr:col>
      <xdr:colOff>0</xdr:colOff>
      <xdr:row>104</xdr:row>
      <xdr:rowOff>66675</xdr:rowOff>
    </xdr:to>
    <xdr:sp>
      <xdr:nvSpPr>
        <xdr:cNvPr id="98" name="Line 135"/>
        <xdr:cNvSpPr>
          <a:spLocks/>
        </xdr:cNvSpPr>
      </xdr:nvSpPr>
      <xdr:spPr>
        <a:xfrm flipH="1">
          <a:off x="5715000" y="28355925"/>
          <a:ext cx="171450" cy="0"/>
        </a:xfrm>
        <a:prstGeom prst="line">
          <a:avLst/>
        </a:prstGeom>
        <a:noFill/>
        <a:ln w="38100" cmpd="sng">
          <a:solidFill>
            <a:srgbClr val="33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104</xdr:row>
      <xdr:rowOff>133350</xdr:rowOff>
    </xdr:from>
    <xdr:to>
      <xdr:col>13</xdr:col>
      <xdr:colOff>9525</xdr:colOff>
      <xdr:row>104</xdr:row>
      <xdr:rowOff>133350</xdr:rowOff>
    </xdr:to>
    <xdr:sp>
      <xdr:nvSpPr>
        <xdr:cNvPr id="99" name="Line 136"/>
        <xdr:cNvSpPr>
          <a:spLocks/>
        </xdr:cNvSpPr>
      </xdr:nvSpPr>
      <xdr:spPr>
        <a:xfrm flipH="1">
          <a:off x="5724525" y="28422600"/>
          <a:ext cx="1714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105</xdr:row>
      <xdr:rowOff>38100</xdr:rowOff>
    </xdr:from>
    <xdr:to>
      <xdr:col>13</xdr:col>
      <xdr:colOff>9525</xdr:colOff>
      <xdr:row>105</xdr:row>
      <xdr:rowOff>38100</xdr:rowOff>
    </xdr:to>
    <xdr:sp>
      <xdr:nvSpPr>
        <xdr:cNvPr id="100" name="Line 137"/>
        <xdr:cNvSpPr>
          <a:spLocks/>
        </xdr:cNvSpPr>
      </xdr:nvSpPr>
      <xdr:spPr>
        <a:xfrm flipH="1">
          <a:off x="5724525" y="28527375"/>
          <a:ext cx="1714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106</xdr:row>
      <xdr:rowOff>57150</xdr:rowOff>
    </xdr:from>
    <xdr:to>
      <xdr:col>13</xdr:col>
      <xdr:colOff>9525</xdr:colOff>
      <xdr:row>106</xdr:row>
      <xdr:rowOff>57150</xdr:rowOff>
    </xdr:to>
    <xdr:sp>
      <xdr:nvSpPr>
        <xdr:cNvPr id="101" name="Line 138"/>
        <xdr:cNvSpPr>
          <a:spLocks/>
        </xdr:cNvSpPr>
      </xdr:nvSpPr>
      <xdr:spPr>
        <a:xfrm>
          <a:off x="5724525" y="28746450"/>
          <a:ext cx="171450" cy="0"/>
        </a:xfrm>
        <a:prstGeom prst="line">
          <a:avLst/>
        </a:prstGeom>
        <a:noFill/>
        <a:ln w="38100" cmpd="sng">
          <a:solidFill>
            <a:srgbClr val="E3E3E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104</xdr:row>
      <xdr:rowOff>28575</xdr:rowOff>
    </xdr:from>
    <xdr:to>
      <xdr:col>4</xdr:col>
      <xdr:colOff>447675</xdr:colOff>
      <xdr:row>104</xdr:row>
      <xdr:rowOff>57150</xdr:rowOff>
    </xdr:to>
    <xdr:sp>
      <xdr:nvSpPr>
        <xdr:cNvPr id="102" name="Oval 141"/>
        <xdr:cNvSpPr>
          <a:spLocks/>
        </xdr:cNvSpPr>
      </xdr:nvSpPr>
      <xdr:spPr>
        <a:xfrm flipH="1">
          <a:off x="2247900" y="28317825"/>
          <a:ext cx="28575" cy="28575"/>
        </a:xfrm>
        <a:prstGeom prst="ellipse">
          <a:avLst/>
        </a:prstGeom>
        <a:solidFill>
          <a:srgbClr val="FFFFFF"/>
        </a:solidFill>
        <a:ln w="57150" cmpd="sng">
          <a:solidFill>
            <a:srgbClr val="E3E3E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103</xdr:row>
      <xdr:rowOff>152400</xdr:rowOff>
    </xdr:from>
    <xdr:to>
      <xdr:col>5</xdr:col>
      <xdr:colOff>9525</xdr:colOff>
      <xdr:row>104</xdr:row>
      <xdr:rowOff>0</xdr:rowOff>
    </xdr:to>
    <xdr:sp>
      <xdr:nvSpPr>
        <xdr:cNvPr id="103" name="Oval 147"/>
        <xdr:cNvSpPr>
          <a:spLocks/>
        </xdr:cNvSpPr>
      </xdr:nvSpPr>
      <xdr:spPr>
        <a:xfrm flipH="1">
          <a:off x="2314575" y="28279725"/>
          <a:ext cx="28575" cy="9525"/>
        </a:xfrm>
        <a:prstGeom prst="ellipse">
          <a:avLst/>
        </a:prstGeom>
        <a:solidFill>
          <a:srgbClr val="FFFFFF"/>
        </a:solidFill>
        <a:ln w="57150" cmpd="sng">
          <a:solidFill>
            <a:srgbClr val="E3E3E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107</xdr:row>
      <xdr:rowOff>180975</xdr:rowOff>
    </xdr:from>
    <xdr:to>
      <xdr:col>5</xdr:col>
      <xdr:colOff>581025</xdr:colOff>
      <xdr:row>107</xdr:row>
      <xdr:rowOff>200025</xdr:rowOff>
    </xdr:to>
    <xdr:sp>
      <xdr:nvSpPr>
        <xdr:cNvPr id="104" name="Line 149"/>
        <xdr:cNvSpPr>
          <a:spLocks/>
        </xdr:cNvSpPr>
      </xdr:nvSpPr>
      <xdr:spPr>
        <a:xfrm>
          <a:off x="2724150" y="29051250"/>
          <a:ext cx="190500" cy="19050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104</xdr:row>
      <xdr:rowOff>47625</xdr:rowOff>
    </xdr:from>
    <xdr:to>
      <xdr:col>5</xdr:col>
      <xdr:colOff>152400</xdr:colOff>
      <xdr:row>105</xdr:row>
      <xdr:rowOff>0</xdr:rowOff>
    </xdr:to>
    <xdr:sp>
      <xdr:nvSpPr>
        <xdr:cNvPr id="105" name="Line 150"/>
        <xdr:cNvSpPr>
          <a:spLocks/>
        </xdr:cNvSpPr>
      </xdr:nvSpPr>
      <xdr:spPr>
        <a:xfrm>
          <a:off x="2286000" y="28336875"/>
          <a:ext cx="200025" cy="152400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103</xdr:row>
      <xdr:rowOff>76200</xdr:rowOff>
    </xdr:from>
    <xdr:to>
      <xdr:col>5</xdr:col>
      <xdr:colOff>266700</xdr:colOff>
      <xdr:row>103</xdr:row>
      <xdr:rowOff>161925</xdr:rowOff>
    </xdr:to>
    <xdr:sp>
      <xdr:nvSpPr>
        <xdr:cNvPr id="106" name="Line 151"/>
        <xdr:cNvSpPr>
          <a:spLocks/>
        </xdr:cNvSpPr>
      </xdr:nvSpPr>
      <xdr:spPr>
        <a:xfrm flipV="1">
          <a:off x="2324100" y="28203525"/>
          <a:ext cx="276225" cy="85725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103</xdr:row>
      <xdr:rowOff>19050</xdr:rowOff>
    </xdr:from>
    <xdr:to>
      <xdr:col>9</xdr:col>
      <xdr:colOff>180975</xdr:colOff>
      <xdr:row>105</xdr:row>
      <xdr:rowOff>19050</xdr:rowOff>
    </xdr:to>
    <xdr:sp>
      <xdr:nvSpPr>
        <xdr:cNvPr id="107" name="Arc 167"/>
        <xdr:cNvSpPr>
          <a:spLocks/>
        </xdr:cNvSpPr>
      </xdr:nvSpPr>
      <xdr:spPr>
        <a:xfrm>
          <a:off x="4286250" y="28146375"/>
          <a:ext cx="152400" cy="361950"/>
        </a:xfrm>
        <a:prstGeom prst="arc">
          <a:avLst>
            <a:gd name="adj1" fmla="val -27356671"/>
            <a:gd name="adj2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103</xdr:row>
      <xdr:rowOff>0</xdr:rowOff>
    </xdr:from>
    <xdr:to>
      <xdr:col>9</xdr:col>
      <xdr:colOff>228600</xdr:colOff>
      <xdr:row>104</xdr:row>
      <xdr:rowOff>9525</xdr:rowOff>
    </xdr:to>
    <xdr:sp>
      <xdr:nvSpPr>
        <xdr:cNvPr id="108" name="Line 169"/>
        <xdr:cNvSpPr>
          <a:spLocks/>
        </xdr:cNvSpPr>
      </xdr:nvSpPr>
      <xdr:spPr>
        <a:xfrm>
          <a:off x="4486275" y="28127325"/>
          <a:ext cx="0" cy="171450"/>
        </a:xfrm>
        <a:prstGeom prst="line">
          <a:avLst/>
        </a:prstGeom>
        <a:noFill/>
        <a:ln w="38100" cmpd="sng">
          <a:solidFill>
            <a:srgbClr val="66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103</xdr:row>
      <xdr:rowOff>0</xdr:rowOff>
    </xdr:from>
    <xdr:to>
      <xdr:col>9</xdr:col>
      <xdr:colOff>371475</xdr:colOff>
      <xdr:row>104</xdr:row>
      <xdr:rowOff>9525</xdr:rowOff>
    </xdr:to>
    <xdr:sp>
      <xdr:nvSpPr>
        <xdr:cNvPr id="109" name="Line 170"/>
        <xdr:cNvSpPr>
          <a:spLocks/>
        </xdr:cNvSpPr>
      </xdr:nvSpPr>
      <xdr:spPr>
        <a:xfrm>
          <a:off x="4629150" y="28127325"/>
          <a:ext cx="0" cy="171450"/>
        </a:xfrm>
        <a:prstGeom prst="line">
          <a:avLst/>
        </a:prstGeom>
        <a:noFill/>
        <a:ln w="38100" cmpd="sng">
          <a:solidFill>
            <a:srgbClr val="D3D3D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104</xdr:row>
      <xdr:rowOff>19050</xdr:rowOff>
    </xdr:from>
    <xdr:to>
      <xdr:col>13</xdr:col>
      <xdr:colOff>171450</xdr:colOff>
      <xdr:row>106</xdr:row>
      <xdr:rowOff>19050</xdr:rowOff>
    </xdr:to>
    <xdr:sp>
      <xdr:nvSpPr>
        <xdr:cNvPr id="110" name="Arc 171"/>
        <xdr:cNvSpPr>
          <a:spLocks/>
        </xdr:cNvSpPr>
      </xdr:nvSpPr>
      <xdr:spPr>
        <a:xfrm>
          <a:off x="5915025" y="28308300"/>
          <a:ext cx="142875" cy="400050"/>
        </a:xfrm>
        <a:prstGeom prst="arc">
          <a:avLst>
            <a:gd name="adj1" fmla="val -27356671"/>
            <a:gd name="adj2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107</xdr:row>
      <xdr:rowOff>47625</xdr:rowOff>
    </xdr:from>
    <xdr:to>
      <xdr:col>9</xdr:col>
      <xdr:colOff>180975</xdr:colOff>
      <xdr:row>110</xdr:row>
      <xdr:rowOff>19050</xdr:rowOff>
    </xdr:to>
    <xdr:sp>
      <xdr:nvSpPr>
        <xdr:cNvPr id="111" name="Arc 175"/>
        <xdr:cNvSpPr>
          <a:spLocks/>
        </xdr:cNvSpPr>
      </xdr:nvSpPr>
      <xdr:spPr>
        <a:xfrm>
          <a:off x="4286250" y="28917900"/>
          <a:ext cx="152400" cy="771525"/>
        </a:xfrm>
        <a:prstGeom prst="arc">
          <a:avLst>
            <a:gd name="adj1" fmla="val -27356671"/>
            <a:gd name="adj2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107</xdr:row>
      <xdr:rowOff>0</xdr:rowOff>
    </xdr:from>
    <xdr:to>
      <xdr:col>9</xdr:col>
      <xdr:colOff>238125</xdr:colOff>
      <xdr:row>108</xdr:row>
      <xdr:rowOff>9525</xdr:rowOff>
    </xdr:to>
    <xdr:sp>
      <xdr:nvSpPr>
        <xdr:cNvPr id="112" name="Line 176"/>
        <xdr:cNvSpPr>
          <a:spLocks/>
        </xdr:cNvSpPr>
      </xdr:nvSpPr>
      <xdr:spPr>
        <a:xfrm>
          <a:off x="4495800" y="28870275"/>
          <a:ext cx="0" cy="390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107</xdr:row>
      <xdr:rowOff>0</xdr:rowOff>
    </xdr:from>
    <xdr:to>
      <xdr:col>9</xdr:col>
      <xdr:colOff>161925</xdr:colOff>
      <xdr:row>108</xdr:row>
      <xdr:rowOff>9525</xdr:rowOff>
    </xdr:to>
    <xdr:sp>
      <xdr:nvSpPr>
        <xdr:cNvPr id="113" name="Line 177"/>
        <xdr:cNvSpPr>
          <a:spLocks/>
        </xdr:cNvSpPr>
      </xdr:nvSpPr>
      <xdr:spPr>
        <a:xfrm>
          <a:off x="4419600" y="28870275"/>
          <a:ext cx="0" cy="390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107</xdr:row>
      <xdr:rowOff>0</xdr:rowOff>
    </xdr:from>
    <xdr:to>
      <xdr:col>9</xdr:col>
      <xdr:colOff>371475</xdr:colOff>
      <xdr:row>108</xdr:row>
      <xdr:rowOff>9525</xdr:rowOff>
    </xdr:to>
    <xdr:sp>
      <xdr:nvSpPr>
        <xdr:cNvPr id="114" name="Line 178"/>
        <xdr:cNvSpPr>
          <a:spLocks/>
        </xdr:cNvSpPr>
      </xdr:nvSpPr>
      <xdr:spPr>
        <a:xfrm>
          <a:off x="4629150" y="28870275"/>
          <a:ext cx="0" cy="390525"/>
        </a:xfrm>
        <a:prstGeom prst="line">
          <a:avLst/>
        </a:prstGeom>
        <a:noFill/>
        <a:ln w="38100" cmpd="sng">
          <a:solidFill>
            <a:srgbClr val="D3D3D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107</xdr:row>
      <xdr:rowOff>47625</xdr:rowOff>
    </xdr:from>
    <xdr:to>
      <xdr:col>6</xdr:col>
      <xdr:colOff>104775</xdr:colOff>
      <xdr:row>108</xdr:row>
      <xdr:rowOff>0</xdr:rowOff>
    </xdr:to>
    <xdr:sp>
      <xdr:nvSpPr>
        <xdr:cNvPr id="115" name="Arc 179"/>
        <xdr:cNvSpPr>
          <a:spLocks/>
        </xdr:cNvSpPr>
      </xdr:nvSpPr>
      <xdr:spPr>
        <a:xfrm>
          <a:off x="2943225" y="28917900"/>
          <a:ext cx="85725" cy="333375"/>
        </a:xfrm>
        <a:prstGeom prst="arc">
          <a:avLst>
            <a:gd name="adj1" fmla="val -27356671"/>
            <a:gd name="adj2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107</xdr:row>
      <xdr:rowOff>0</xdr:rowOff>
    </xdr:from>
    <xdr:to>
      <xdr:col>6</xdr:col>
      <xdr:colOff>238125</xdr:colOff>
      <xdr:row>108</xdr:row>
      <xdr:rowOff>9525</xdr:rowOff>
    </xdr:to>
    <xdr:sp>
      <xdr:nvSpPr>
        <xdr:cNvPr id="116" name="Line 180"/>
        <xdr:cNvSpPr>
          <a:spLocks/>
        </xdr:cNvSpPr>
      </xdr:nvSpPr>
      <xdr:spPr>
        <a:xfrm>
          <a:off x="3162300" y="28870275"/>
          <a:ext cx="0" cy="390525"/>
        </a:xfrm>
        <a:prstGeom prst="line">
          <a:avLst/>
        </a:prstGeom>
        <a:noFill/>
        <a:ln w="38100" cmpd="sng">
          <a:solidFill>
            <a:srgbClr val="66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107</xdr:row>
      <xdr:rowOff>0</xdr:rowOff>
    </xdr:from>
    <xdr:to>
      <xdr:col>6</xdr:col>
      <xdr:colOff>161925</xdr:colOff>
      <xdr:row>108</xdr:row>
      <xdr:rowOff>9525</xdr:rowOff>
    </xdr:to>
    <xdr:sp>
      <xdr:nvSpPr>
        <xdr:cNvPr id="117" name="Line 181"/>
        <xdr:cNvSpPr>
          <a:spLocks/>
        </xdr:cNvSpPr>
      </xdr:nvSpPr>
      <xdr:spPr>
        <a:xfrm>
          <a:off x="3086100" y="28870275"/>
          <a:ext cx="0" cy="390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107</xdr:row>
      <xdr:rowOff>0</xdr:rowOff>
    </xdr:from>
    <xdr:to>
      <xdr:col>6</xdr:col>
      <xdr:colOff>371475</xdr:colOff>
      <xdr:row>108</xdr:row>
      <xdr:rowOff>9525</xdr:rowOff>
    </xdr:to>
    <xdr:sp>
      <xdr:nvSpPr>
        <xdr:cNvPr id="118" name="Line 182"/>
        <xdr:cNvSpPr>
          <a:spLocks/>
        </xdr:cNvSpPr>
      </xdr:nvSpPr>
      <xdr:spPr>
        <a:xfrm>
          <a:off x="3295650" y="28870275"/>
          <a:ext cx="0" cy="390525"/>
        </a:xfrm>
        <a:prstGeom prst="line">
          <a:avLst/>
        </a:prstGeom>
        <a:noFill/>
        <a:ln w="38100" cmpd="sng">
          <a:solidFill>
            <a:srgbClr val="D3D3D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113</xdr:row>
      <xdr:rowOff>9525</xdr:rowOff>
    </xdr:from>
    <xdr:to>
      <xdr:col>7</xdr:col>
      <xdr:colOff>9525</xdr:colOff>
      <xdr:row>114</xdr:row>
      <xdr:rowOff>0</xdr:rowOff>
    </xdr:to>
    <xdr:sp>
      <xdr:nvSpPr>
        <xdr:cNvPr id="119" name="TextBox 184"/>
        <xdr:cNvSpPr txBox="1">
          <a:spLocks noChangeArrowheads="1"/>
        </xdr:cNvSpPr>
      </xdr:nvSpPr>
      <xdr:spPr>
        <a:xfrm>
          <a:off x="2933700" y="30213300"/>
          <a:ext cx="523875" cy="152400"/>
        </a:xfrm>
        <a:prstGeom prst="rect">
          <a:avLst/>
        </a:prstGeom>
        <a:solidFill>
          <a:srgbClr val="FF6600"/>
        </a:solidFill>
        <a:ln w="571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orange </a:t>
          </a:r>
        </a:p>
      </xdr:txBody>
    </xdr:sp>
    <xdr:clientData/>
  </xdr:twoCellAnchor>
  <xdr:twoCellAnchor>
    <xdr:from>
      <xdr:col>9</xdr:col>
      <xdr:colOff>9525</xdr:colOff>
      <xdr:row>113</xdr:row>
      <xdr:rowOff>9525</xdr:rowOff>
    </xdr:from>
    <xdr:to>
      <xdr:col>10</xdr:col>
      <xdr:colOff>9525</xdr:colOff>
      <xdr:row>114</xdr:row>
      <xdr:rowOff>0</xdr:rowOff>
    </xdr:to>
    <xdr:sp>
      <xdr:nvSpPr>
        <xdr:cNvPr id="120" name="TextBox 186"/>
        <xdr:cNvSpPr txBox="1">
          <a:spLocks noChangeArrowheads="1"/>
        </xdr:cNvSpPr>
      </xdr:nvSpPr>
      <xdr:spPr>
        <a:xfrm>
          <a:off x="4267200" y="30213300"/>
          <a:ext cx="533400" cy="152400"/>
        </a:xfrm>
        <a:prstGeom prst="rect">
          <a:avLst/>
        </a:prstGeom>
        <a:solidFill>
          <a:srgbClr val="CC9900"/>
        </a:solidFill>
        <a:ln w="571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  gold</a:t>
          </a:r>
        </a:p>
      </xdr:txBody>
    </xdr:sp>
    <xdr:clientData/>
  </xdr:twoCellAnchor>
  <xdr:twoCellAnchor>
    <xdr:from>
      <xdr:col>9</xdr:col>
      <xdr:colOff>9525</xdr:colOff>
      <xdr:row>114</xdr:row>
      <xdr:rowOff>0</xdr:rowOff>
    </xdr:from>
    <xdr:to>
      <xdr:col>10</xdr:col>
      <xdr:colOff>9525</xdr:colOff>
      <xdr:row>115</xdr:row>
      <xdr:rowOff>0</xdr:rowOff>
    </xdr:to>
    <xdr:sp>
      <xdr:nvSpPr>
        <xdr:cNvPr id="121" name="TextBox 187"/>
        <xdr:cNvSpPr txBox="1">
          <a:spLocks noChangeArrowheads="1"/>
        </xdr:cNvSpPr>
      </xdr:nvSpPr>
      <xdr:spPr>
        <a:xfrm>
          <a:off x="4267200" y="30365700"/>
          <a:ext cx="533400" cy="161925"/>
        </a:xfrm>
        <a:prstGeom prst="rect">
          <a:avLst/>
        </a:prstGeom>
        <a:solidFill>
          <a:srgbClr val="D6DFE8"/>
        </a:solidFill>
        <a:ln w="571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silver</a:t>
          </a:r>
        </a:p>
      </xdr:txBody>
    </xdr:sp>
    <xdr:clientData/>
  </xdr:twoCellAnchor>
  <xdr:twoCellAnchor>
    <xdr:from>
      <xdr:col>3</xdr:col>
      <xdr:colOff>47625</xdr:colOff>
      <xdr:row>103</xdr:row>
      <xdr:rowOff>104775</xdr:rowOff>
    </xdr:from>
    <xdr:to>
      <xdr:col>4</xdr:col>
      <xdr:colOff>85725</xdr:colOff>
      <xdr:row>105</xdr:row>
      <xdr:rowOff>85725</xdr:rowOff>
    </xdr:to>
    <xdr:sp>
      <xdr:nvSpPr>
        <xdr:cNvPr id="122" name="AutoShape 188"/>
        <xdr:cNvSpPr>
          <a:spLocks/>
        </xdr:cNvSpPr>
      </xdr:nvSpPr>
      <xdr:spPr>
        <a:xfrm rot="6761987">
          <a:off x="1600200" y="28232100"/>
          <a:ext cx="314325" cy="342900"/>
        </a:xfrm>
        <a:prstGeom prst="lightningBol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99</xdr:row>
      <xdr:rowOff>0</xdr:rowOff>
    </xdr:from>
    <xdr:to>
      <xdr:col>1</xdr:col>
      <xdr:colOff>0</xdr:colOff>
      <xdr:row>100</xdr:row>
      <xdr:rowOff>9525</xdr:rowOff>
    </xdr:to>
    <xdr:sp>
      <xdr:nvSpPr>
        <xdr:cNvPr id="123" name="AutoShape 191"/>
        <xdr:cNvSpPr>
          <a:spLocks/>
        </xdr:cNvSpPr>
      </xdr:nvSpPr>
      <xdr:spPr>
        <a:xfrm>
          <a:off x="47625" y="26870025"/>
          <a:ext cx="447675" cy="361950"/>
        </a:xfrm>
        <a:prstGeom prst="star8">
          <a:avLst/>
        </a:prstGeom>
        <a:solidFill>
          <a:srgbClr val="FF00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8
</a:t>
          </a:r>
        </a:p>
      </xdr:txBody>
    </xdr:sp>
    <xdr:clientData/>
  </xdr:twoCellAnchor>
  <xdr:twoCellAnchor>
    <xdr:from>
      <xdr:col>1</xdr:col>
      <xdr:colOff>419100</xdr:colOff>
      <xdr:row>112</xdr:row>
      <xdr:rowOff>123825</xdr:rowOff>
    </xdr:from>
    <xdr:to>
      <xdr:col>1</xdr:col>
      <xdr:colOff>409575</xdr:colOff>
      <xdr:row>112</xdr:row>
      <xdr:rowOff>123825</xdr:rowOff>
    </xdr:to>
    <xdr:sp>
      <xdr:nvSpPr>
        <xdr:cNvPr id="124" name="Line 192"/>
        <xdr:cNvSpPr>
          <a:spLocks/>
        </xdr:cNvSpPr>
      </xdr:nvSpPr>
      <xdr:spPr>
        <a:xfrm>
          <a:off x="914400" y="30165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1</xdr:row>
      <xdr:rowOff>66675</xdr:rowOff>
    </xdr:from>
    <xdr:to>
      <xdr:col>7</xdr:col>
      <xdr:colOff>47625</xdr:colOff>
      <xdr:row>5</xdr:row>
      <xdr:rowOff>66675</xdr:rowOff>
    </xdr:to>
    <xdr:sp>
      <xdr:nvSpPr>
        <xdr:cNvPr id="125" name="AutoShape 193"/>
        <xdr:cNvSpPr>
          <a:spLocks/>
        </xdr:cNvSpPr>
      </xdr:nvSpPr>
      <xdr:spPr>
        <a:xfrm>
          <a:off x="2238375" y="314325"/>
          <a:ext cx="1257300" cy="7905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2</xdr:row>
      <xdr:rowOff>114300</xdr:rowOff>
    </xdr:from>
    <xdr:to>
      <xdr:col>6</xdr:col>
      <xdr:colOff>28575</xdr:colOff>
      <xdr:row>3</xdr:row>
      <xdr:rowOff>66675</xdr:rowOff>
    </xdr:to>
    <xdr:sp>
      <xdr:nvSpPr>
        <xdr:cNvPr id="126" name="TextBox 195"/>
        <xdr:cNvSpPr txBox="1">
          <a:spLocks noChangeArrowheads="1"/>
        </xdr:cNvSpPr>
      </xdr:nvSpPr>
      <xdr:spPr>
        <a:xfrm>
          <a:off x="2771775" y="428625"/>
          <a:ext cx="1809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V</a:t>
          </a:r>
        </a:p>
      </xdr:txBody>
    </xdr:sp>
    <xdr:clientData/>
  </xdr:twoCellAnchor>
  <xdr:twoCellAnchor>
    <xdr:from>
      <xdr:col>6</xdr:col>
      <xdr:colOff>142875</xdr:colOff>
      <xdr:row>4</xdr:row>
      <xdr:rowOff>47625</xdr:rowOff>
    </xdr:from>
    <xdr:to>
      <xdr:col>6</xdr:col>
      <xdr:colOff>323850</xdr:colOff>
      <xdr:row>5</xdr:row>
      <xdr:rowOff>0</xdr:rowOff>
    </xdr:to>
    <xdr:sp>
      <xdr:nvSpPr>
        <xdr:cNvPr id="127" name="TextBox 197"/>
        <xdr:cNvSpPr txBox="1">
          <a:spLocks noChangeArrowheads="1"/>
        </xdr:cNvSpPr>
      </xdr:nvSpPr>
      <xdr:spPr>
        <a:xfrm>
          <a:off x="3067050" y="838200"/>
          <a:ext cx="1809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5</xdr:col>
      <xdr:colOff>161925</xdr:colOff>
      <xdr:row>4</xdr:row>
      <xdr:rowOff>47625</xdr:rowOff>
    </xdr:from>
    <xdr:to>
      <xdr:col>5</xdr:col>
      <xdr:colOff>342900</xdr:colOff>
      <xdr:row>5</xdr:row>
      <xdr:rowOff>0</xdr:rowOff>
    </xdr:to>
    <xdr:sp>
      <xdr:nvSpPr>
        <xdr:cNvPr id="128" name="TextBox 198"/>
        <xdr:cNvSpPr txBox="1">
          <a:spLocks noChangeArrowheads="1"/>
        </xdr:cNvSpPr>
      </xdr:nvSpPr>
      <xdr:spPr>
        <a:xfrm>
          <a:off x="2495550" y="838200"/>
          <a:ext cx="1809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66FF"/>
              </a:solidFill>
            </a:rPr>
            <a:t>I</a:t>
          </a:r>
        </a:p>
      </xdr:txBody>
    </xdr:sp>
    <xdr:clientData/>
  </xdr:twoCellAnchor>
  <xdr:twoCellAnchor>
    <xdr:from>
      <xdr:col>6</xdr:col>
      <xdr:colOff>152400</xdr:colOff>
      <xdr:row>49</xdr:row>
      <xdr:rowOff>171450</xdr:rowOff>
    </xdr:from>
    <xdr:to>
      <xdr:col>8</xdr:col>
      <xdr:colOff>333375</xdr:colOff>
      <xdr:row>50</xdr:row>
      <xdr:rowOff>104775</xdr:rowOff>
    </xdr:to>
    <xdr:sp>
      <xdr:nvSpPr>
        <xdr:cNvPr id="129" name="Polygon 205"/>
        <xdr:cNvSpPr>
          <a:spLocks/>
        </xdr:cNvSpPr>
      </xdr:nvSpPr>
      <xdr:spPr>
        <a:xfrm>
          <a:off x="3076575" y="12934950"/>
          <a:ext cx="1038225" cy="152400"/>
        </a:xfrm>
        <a:custGeom>
          <a:pathLst>
            <a:path h="24" w="97">
              <a:moveTo>
                <a:pt x="0" y="14"/>
              </a:moveTo>
              <a:lnTo>
                <a:pt x="17" y="14"/>
              </a:lnTo>
              <a:lnTo>
                <a:pt x="28" y="1"/>
              </a:lnTo>
              <a:lnTo>
                <a:pt x="41" y="24"/>
              </a:lnTo>
              <a:lnTo>
                <a:pt x="56" y="0"/>
              </a:lnTo>
              <a:lnTo>
                <a:pt x="68" y="24"/>
              </a:lnTo>
              <a:lnTo>
                <a:pt x="76" y="13"/>
              </a:lnTo>
              <a:lnTo>
                <a:pt x="97" y="13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50</xdr:row>
      <xdr:rowOff>47625</xdr:rowOff>
    </xdr:from>
    <xdr:to>
      <xdr:col>8</xdr:col>
      <xdr:colOff>400050</xdr:colOff>
      <xdr:row>54</xdr:row>
      <xdr:rowOff>9525</xdr:rowOff>
    </xdr:to>
    <xdr:sp>
      <xdr:nvSpPr>
        <xdr:cNvPr id="130" name="Polygon 207"/>
        <xdr:cNvSpPr>
          <a:spLocks/>
        </xdr:cNvSpPr>
      </xdr:nvSpPr>
      <xdr:spPr>
        <a:xfrm rot="5400000">
          <a:off x="4076700" y="13030200"/>
          <a:ext cx="104775" cy="923925"/>
        </a:xfrm>
        <a:custGeom>
          <a:pathLst>
            <a:path h="24" w="97">
              <a:moveTo>
                <a:pt x="0" y="14"/>
              </a:moveTo>
              <a:lnTo>
                <a:pt x="17" y="14"/>
              </a:lnTo>
              <a:lnTo>
                <a:pt x="28" y="1"/>
              </a:lnTo>
              <a:lnTo>
                <a:pt x="41" y="24"/>
              </a:lnTo>
              <a:lnTo>
                <a:pt x="56" y="0"/>
              </a:lnTo>
              <a:lnTo>
                <a:pt x="68" y="24"/>
              </a:lnTo>
              <a:lnTo>
                <a:pt x="76" y="13"/>
              </a:lnTo>
              <a:lnTo>
                <a:pt x="97" y="13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438150</xdr:colOff>
      <xdr:row>3</xdr:row>
      <xdr:rowOff>28575</xdr:rowOff>
    </xdr:from>
    <xdr:to>
      <xdr:col>11</xdr:col>
      <xdr:colOff>57150</xdr:colOff>
      <xdr:row>3</xdr:row>
      <xdr:rowOff>28575</xdr:rowOff>
    </xdr:to>
    <xdr:sp>
      <xdr:nvSpPr>
        <xdr:cNvPr id="131" name="Line 208"/>
        <xdr:cNvSpPr>
          <a:spLocks/>
        </xdr:cNvSpPr>
      </xdr:nvSpPr>
      <xdr:spPr>
        <a:xfrm>
          <a:off x="5229225" y="571500"/>
          <a:ext cx="22860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19050</xdr:rowOff>
    </xdr:from>
    <xdr:to>
      <xdr:col>13</xdr:col>
      <xdr:colOff>0</xdr:colOff>
      <xdr:row>3</xdr:row>
      <xdr:rowOff>19050</xdr:rowOff>
    </xdr:to>
    <xdr:sp>
      <xdr:nvSpPr>
        <xdr:cNvPr id="132" name="Line 209"/>
        <xdr:cNvSpPr>
          <a:spLocks/>
        </xdr:cNvSpPr>
      </xdr:nvSpPr>
      <xdr:spPr>
        <a:xfrm>
          <a:off x="5715000" y="561975"/>
          <a:ext cx="1714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3</xdr:row>
      <xdr:rowOff>19050</xdr:rowOff>
    </xdr:from>
    <xdr:to>
      <xdr:col>15</xdr:col>
      <xdr:colOff>295275</xdr:colOff>
      <xdr:row>3</xdr:row>
      <xdr:rowOff>19050</xdr:rowOff>
    </xdr:to>
    <xdr:sp>
      <xdr:nvSpPr>
        <xdr:cNvPr id="133" name="Line 210"/>
        <xdr:cNvSpPr>
          <a:spLocks/>
        </xdr:cNvSpPr>
      </xdr:nvSpPr>
      <xdr:spPr>
        <a:xfrm>
          <a:off x="6486525" y="561975"/>
          <a:ext cx="1714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53</xdr:row>
      <xdr:rowOff>152400</xdr:rowOff>
    </xdr:from>
    <xdr:to>
      <xdr:col>8</xdr:col>
      <xdr:colOff>342900</xdr:colOff>
      <xdr:row>54</xdr:row>
      <xdr:rowOff>57150</xdr:rowOff>
    </xdr:to>
    <xdr:sp>
      <xdr:nvSpPr>
        <xdr:cNvPr id="134" name="Polygon 212"/>
        <xdr:cNvSpPr>
          <a:spLocks/>
        </xdr:cNvSpPr>
      </xdr:nvSpPr>
      <xdr:spPr>
        <a:xfrm>
          <a:off x="3086100" y="13849350"/>
          <a:ext cx="1038225" cy="152400"/>
        </a:xfrm>
        <a:custGeom>
          <a:pathLst>
            <a:path h="24" w="97">
              <a:moveTo>
                <a:pt x="0" y="14"/>
              </a:moveTo>
              <a:lnTo>
                <a:pt x="17" y="14"/>
              </a:lnTo>
              <a:lnTo>
                <a:pt x="28" y="1"/>
              </a:lnTo>
              <a:lnTo>
                <a:pt x="41" y="24"/>
              </a:lnTo>
              <a:lnTo>
                <a:pt x="56" y="0"/>
              </a:lnTo>
              <a:lnTo>
                <a:pt x="68" y="24"/>
              </a:lnTo>
              <a:lnTo>
                <a:pt x="76" y="13"/>
              </a:lnTo>
              <a:lnTo>
                <a:pt x="97" y="13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49</xdr:row>
      <xdr:rowOff>19050</xdr:rowOff>
    </xdr:from>
    <xdr:to>
      <xdr:col>4</xdr:col>
      <xdr:colOff>438150</xdr:colOff>
      <xdr:row>52</xdr:row>
      <xdr:rowOff>104775</xdr:rowOff>
    </xdr:to>
    <xdr:sp>
      <xdr:nvSpPr>
        <xdr:cNvPr id="135" name="Rectangle 220"/>
        <xdr:cNvSpPr>
          <a:spLocks/>
        </xdr:cNvSpPr>
      </xdr:nvSpPr>
      <xdr:spPr>
        <a:xfrm>
          <a:off x="1543050" y="12782550"/>
          <a:ext cx="723900" cy="771525"/>
        </a:xfrm>
        <a:prstGeom prst="rect">
          <a:avLst/>
        </a:prstGeom>
        <a:solidFill>
          <a:srgbClr val="424242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49</xdr:row>
      <xdr:rowOff>104775</xdr:rowOff>
    </xdr:from>
    <xdr:to>
      <xdr:col>4</xdr:col>
      <xdr:colOff>390525</xdr:colOff>
      <xdr:row>50</xdr:row>
      <xdr:rowOff>104775</xdr:rowOff>
    </xdr:to>
    <xdr:sp>
      <xdr:nvSpPr>
        <xdr:cNvPr id="136" name="TextBox 221"/>
        <xdr:cNvSpPr txBox="1">
          <a:spLocks noChangeArrowheads="1"/>
        </xdr:cNvSpPr>
      </xdr:nvSpPr>
      <xdr:spPr>
        <a:xfrm>
          <a:off x="1590675" y="12868275"/>
          <a:ext cx="628650" cy="219075"/>
        </a:xfrm>
        <a:prstGeom prst="rect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?.?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W</a:t>
          </a:r>
        </a:p>
      </xdr:txBody>
    </xdr:sp>
    <xdr:clientData/>
  </xdr:twoCellAnchor>
  <xdr:twoCellAnchor>
    <xdr:from>
      <xdr:col>3</xdr:col>
      <xdr:colOff>228600</xdr:colOff>
      <xdr:row>50</xdr:row>
      <xdr:rowOff>171450</xdr:rowOff>
    </xdr:from>
    <xdr:to>
      <xdr:col>4</xdr:col>
      <xdr:colOff>219075</xdr:colOff>
      <xdr:row>51</xdr:row>
      <xdr:rowOff>219075</xdr:rowOff>
    </xdr:to>
    <xdr:sp>
      <xdr:nvSpPr>
        <xdr:cNvPr id="137" name="Oval 222"/>
        <xdr:cNvSpPr>
          <a:spLocks/>
        </xdr:cNvSpPr>
      </xdr:nvSpPr>
      <xdr:spPr>
        <a:xfrm>
          <a:off x="1781175" y="13154025"/>
          <a:ext cx="266700" cy="266700"/>
        </a:xfrm>
        <a:prstGeom prst="ellipse">
          <a:avLst/>
        </a:prstGeom>
        <a:solidFill>
          <a:srgbClr val="000000"/>
        </a:solidFill>
        <a:ln w="127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50</xdr:row>
      <xdr:rowOff>161925</xdr:rowOff>
    </xdr:from>
    <xdr:to>
      <xdr:col>6</xdr:col>
      <xdr:colOff>247650</xdr:colOff>
      <xdr:row>52</xdr:row>
      <xdr:rowOff>0</xdr:rowOff>
    </xdr:to>
    <xdr:sp>
      <xdr:nvSpPr>
        <xdr:cNvPr id="138" name="AutoShape 223"/>
        <xdr:cNvSpPr>
          <a:spLocks/>
        </xdr:cNvSpPr>
      </xdr:nvSpPr>
      <xdr:spPr>
        <a:xfrm rot="14564862" flipH="1">
          <a:off x="2181225" y="13144500"/>
          <a:ext cx="990600" cy="304800"/>
        </a:xfrm>
        <a:custGeom>
          <a:pathLst>
            <a:path h="47" w="21">
              <a:moveTo>
                <a:pt x="0" y="0"/>
              </a:moveTo>
              <a:cubicBezTo>
                <a:pt x="9" y="10"/>
                <a:pt x="19" y="20"/>
                <a:pt x="20" y="28"/>
              </a:cubicBezTo>
              <a:cubicBezTo>
                <a:pt x="21" y="36"/>
                <a:pt x="8" y="44"/>
                <a:pt x="6" y="47"/>
              </a:cubicBezTo>
            </a:path>
          </a:pathLst>
        </a:cu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51</xdr:row>
      <xdr:rowOff>190500</xdr:rowOff>
    </xdr:from>
    <xdr:to>
      <xdr:col>6</xdr:col>
      <xdr:colOff>114300</xdr:colOff>
      <xdr:row>54</xdr:row>
      <xdr:rowOff>104775</xdr:rowOff>
    </xdr:to>
    <xdr:sp>
      <xdr:nvSpPr>
        <xdr:cNvPr id="139" name="AutoShape 224"/>
        <xdr:cNvSpPr>
          <a:spLocks/>
        </xdr:cNvSpPr>
      </xdr:nvSpPr>
      <xdr:spPr>
        <a:xfrm rot="4536566">
          <a:off x="2257425" y="13392150"/>
          <a:ext cx="781050" cy="657225"/>
        </a:xfrm>
        <a:custGeom>
          <a:pathLst>
            <a:path h="81" w="75">
              <a:moveTo>
                <a:pt x="75" y="0"/>
              </a:moveTo>
              <a:cubicBezTo>
                <a:pt x="60" y="17"/>
                <a:pt x="46" y="34"/>
                <a:pt x="37" y="41"/>
              </a:cubicBezTo>
              <a:cubicBezTo>
                <a:pt x="28" y="48"/>
                <a:pt x="25" y="41"/>
                <a:pt x="19" y="43"/>
              </a:cubicBezTo>
              <a:cubicBezTo>
                <a:pt x="13" y="45"/>
                <a:pt x="6" y="47"/>
                <a:pt x="3" y="51"/>
              </a:cubicBezTo>
              <a:cubicBezTo>
                <a:pt x="0" y="55"/>
                <a:pt x="0" y="61"/>
                <a:pt x="0" y="66"/>
              </a:cubicBezTo>
              <a:cubicBezTo>
                <a:pt x="0" y="71"/>
                <a:pt x="1" y="78"/>
                <a:pt x="2" y="81"/>
              </a:cubicBez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51</xdr:row>
      <xdr:rowOff>152400</xdr:rowOff>
    </xdr:from>
    <xdr:to>
      <xdr:col>4</xdr:col>
      <xdr:colOff>400050</xdr:colOff>
      <xdr:row>51</xdr:row>
      <xdr:rowOff>238125</xdr:rowOff>
    </xdr:to>
    <xdr:sp>
      <xdr:nvSpPr>
        <xdr:cNvPr id="140" name="Oval 226"/>
        <xdr:cNvSpPr>
          <a:spLocks/>
        </xdr:cNvSpPr>
      </xdr:nvSpPr>
      <xdr:spPr>
        <a:xfrm>
          <a:off x="2152650" y="13354050"/>
          <a:ext cx="76200" cy="857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52</xdr:row>
      <xdr:rowOff>19050</xdr:rowOff>
    </xdr:from>
    <xdr:to>
      <xdr:col>4</xdr:col>
      <xdr:colOff>381000</xdr:colOff>
      <xdr:row>52</xdr:row>
      <xdr:rowOff>95250</xdr:rowOff>
    </xdr:to>
    <xdr:sp>
      <xdr:nvSpPr>
        <xdr:cNvPr id="141" name="Oval 227"/>
        <xdr:cNvSpPr>
          <a:spLocks/>
        </xdr:cNvSpPr>
      </xdr:nvSpPr>
      <xdr:spPr>
        <a:xfrm flipH="1">
          <a:off x="2152650" y="13468350"/>
          <a:ext cx="5715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50</xdr:row>
      <xdr:rowOff>200025</xdr:rowOff>
    </xdr:from>
    <xdr:to>
      <xdr:col>4</xdr:col>
      <xdr:colOff>152400</xdr:colOff>
      <xdr:row>51</xdr:row>
      <xdr:rowOff>171450</xdr:rowOff>
    </xdr:to>
    <xdr:sp>
      <xdr:nvSpPr>
        <xdr:cNvPr id="142" name="AutoShape 230"/>
        <xdr:cNvSpPr>
          <a:spLocks/>
        </xdr:cNvSpPr>
      </xdr:nvSpPr>
      <xdr:spPr>
        <a:xfrm rot="21510871">
          <a:off x="1847850" y="13182600"/>
          <a:ext cx="133350" cy="190500"/>
        </a:xfrm>
        <a:prstGeom prst="triangl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49</xdr:row>
      <xdr:rowOff>209550</xdr:rowOff>
    </xdr:from>
    <xdr:to>
      <xdr:col>6</xdr:col>
      <xdr:colOff>190500</xdr:colOff>
      <xdr:row>50</xdr:row>
      <xdr:rowOff>152400</xdr:rowOff>
    </xdr:to>
    <xdr:sp>
      <xdr:nvSpPr>
        <xdr:cNvPr id="143" name="Oval 231"/>
        <xdr:cNvSpPr>
          <a:spLocks/>
        </xdr:cNvSpPr>
      </xdr:nvSpPr>
      <xdr:spPr>
        <a:xfrm rot="1661632">
          <a:off x="3038475" y="12973050"/>
          <a:ext cx="76200" cy="161925"/>
        </a:xfrm>
        <a:prstGeom prst="ellipse">
          <a:avLst/>
        </a:prstGeom>
        <a:solidFill>
          <a:srgbClr val="E3E3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53</xdr:row>
      <xdr:rowOff>180975</xdr:rowOff>
    </xdr:from>
    <xdr:to>
      <xdr:col>6</xdr:col>
      <xdr:colOff>228600</xdr:colOff>
      <xdr:row>54</xdr:row>
      <xdr:rowOff>9525</xdr:rowOff>
    </xdr:to>
    <xdr:sp>
      <xdr:nvSpPr>
        <xdr:cNvPr id="144" name="Oval 234"/>
        <xdr:cNvSpPr>
          <a:spLocks/>
        </xdr:cNvSpPr>
      </xdr:nvSpPr>
      <xdr:spPr>
        <a:xfrm rot="6741901">
          <a:off x="2990850" y="13877925"/>
          <a:ext cx="161925" cy="76200"/>
        </a:xfrm>
        <a:prstGeom prst="ellipse">
          <a:avLst/>
        </a:prstGeom>
        <a:solidFill>
          <a:srgbClr val="E3E3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53</xdr:row>
      <xdr:rowOff>190500</xdr:rowOff>
    </xdr:from>
    <xdr:to>
      <xdr:col>8</xdr:col>
      <xdr:colOff>381000</xdr:colOff>
      <xdr:row>54</xdr:row>
      <xdr:rowOff>19050</xdr:rowOff>
    </xdr:to>
    <xdr:sp>
      <xdr:nvSpPr>
        <xdr:cNvPr id="145" name="Oval 235"/>
        <xdr:cNvSpPr>
          <a:spLocks/>
        </xdr:cNvSpPr>
      </xdr:nvSpPr>
      <xdr:spPr>
        <a:xfrm>
          <a:off x="4095750" y="13887450"/>
          <a:ext cx="6667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50</xdr:row>
      <xdr:rowOff>9525</xdr:rowOff>
    </xdr:from>
    <xdr:to>
      <xdr:col>8</xdr:col>
      <xdr:colOff>381000</xdr:colOff>
      <xdr:row>50</xdr:row>
      <xdr:rowOff>85725</xdr:rowOff>
    </xdr:to>
    <xdr:sp>
      <xdr:nvSpPr>
        <xdr:cNvPr id="146" name="Oval 236"/>
        <xdr:cNvSpPr>
          <a:spLocks/>
        </xdr:cNvSpPr>
      </xdr:nvSpPr>
      <xdr:spPr>
        <a:xfrm>
          <a:off x="4095750" y="12992100"/>
          <a:ext cx="6667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56</xdr:row>
      <xdr:rowOff>247650</xdr:rowOff>
    </xdr:from>
    <xdr:to>
      <xdr:col>6</xdr:col>
      <xdr:colOff>342900</xdr:colOff>
      <xdr:row>56</xdr:row>
      <xdr:rowOff>314325</xdr:rowOff>
    </xdr:to>
    <xdr:sp>
      <xdr:nvSpPr>
        <xdr:cNvPr id="147" name="Polygon 237"/>
        <xdr:cNvSpPr>
          <a:spLocks/>
        </xdr:cNvSpPr>
      </xdr:nvSpPr>
      <xdr:spPr>
        <a:xfrm>
          <a:off x="2590800" y="14859000"/>
          <a:ext cx="676275" cy="66675"/>
        </a:xfrm>
        <a:custGeom>
          <a:pathLst>
            <a:path h="24" w="97">
              <a:moveTo>
                <a:pt x="0" y="14"/>
              </a:moveTo>
              <a:lnTo>
                <a:pt x="17" y="14"/>
              </a:lnTo>
              <a:lnTo>
                <a:pt x="28" y="1"/>
              </a:lnTo>
              <a:lnTo>
                <a:pt x="41" y="24"/>
              </a:lnTo>
              <a:lnTo>
                <a:pt x="56" y="0"/>
              </a:lnTo>
              <a:lnTo>
                <a:pt x="68" y="24"/>
              </a:lnTo>
              <a:lnTo>
                <a:pt x="76" y="13"/>
              </a:lnTo>
              <a:lnTo>
                <a:pt x="97" y="13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98</xdr:row>
      <xdr:rowOff>152400</xdr:rowOff>
    </xdr:from>
    <xdr:to>
      <xdr:col>7</xdr:col>
      <xdr:colOff>209550</xdr:colOff>
      <xdr:row>101</xdr:row>
      <xdr:rowOff>28575</xdr:rowOff>
    </xdr:to>
    <xdr:sp>
      <xdr:nvSpPr>
        <xdr:cNvPr id="148" name="Rectangle 154"/>
        <xdr:cNvSpPr>
          <a:spLocks/>
        </xdr:cNvSpPr>
      </xdr:nvSpPr>
      <xdr:spPr>
        <a:xfrm>
          <a:off x="2828925" y="26860500"/>
          <a:ext cx="828675" cy="771525"/>
        </a:xfrm>
        <a:prstGeom prst="rect">
          <a:avLst/>
        </a:prstGeom>
        <a:solidFill>
          <a:srgbClr val="424242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99</xdr:row>
      <xdr:rowOff>76200</xdr:rowOff>
    </xdr:from>
    <xdr:to>
      <xdr:col>7</xdr:col>
      <xdr:colOff>152400</xdr:colOff>
      <xdr:row>99</xdr:row>
      <xdr:rowOff>295275</xdr:rowOff>
    </xdr:to>
    <xdr:sp>
      <xdr:nvSpPr>
        <xdr:cNvPr id="149" name="TextBox 156"/>
        <xdr:cNvSpPr txBox="1">
          <a:spLocks noChangeArrowheads="1"/>
        </xdr:cNvSpPr>
      </xdr:nvSpPr>
      <xdr:spPr>
        <a:xfrm>
          <a:off x="2886075" y="26946225"/>
          <a:ext cx="714375" cy="219075"/>
        </a:xfrm>
        <a:prstGeom prst="rect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?.? A</a:t>
          </a:r>
        </a:p>
      </xdr:txBody>
    </xdr:sp>
    <xdr:clientData/>
  </xdr:twoCellAnchor>
  <xdr:twoCellAnchor>
    <xdr:from>
      <xdr:col>6</xdr:col>
      <xdr:colOff>171450</xdr:colOff>
      <xdr:row>100</xdr:row>
      <xdr:rowOff>9525</xdr:rowOff>
    </xdr:from>
    <xdr:to>
      <xdr:col>6</xdr:col>
      <xdr:colOff>485775</xdr:colOff>
      <xdr:row>100</xdr:row>
      <xdr:rowOff>276225</xdr:rowOff>
    </xdr:to>
    <xdr:sp>
      <xdr:nvSpPr>
        <xdr:cNvPr id="150" name="Oval 157"/>
        <xdr:cNvSpPr>
          <a:spLocks/>
        </xdr:cNvSpPr>
      </xdr:nvSpPr>
      <xdr:spPr>
        <a:xfrm>
          <a:off x="3095625" y="27231975"/>
          <a:ext cx="314325" cy="266700"/>
        </a:xfrm>
        <a:prstGeom prst="ellipse">
          <a:avLst/>
        </a:prstGeom>
        <a:solidFill>
          <a:srgbClr val="000000"/>
        </a:solidFill>
        <a:ln w="127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100</xdr:row>
      <xdr:rowOff>333375</xdr:rowOff>
    </xdr:from>
    <xdr:to>
      <xdr:col>8</xdr:col>
      <xdr:colOff>57150</xdr:colOff>
      <xdr:row>103</xdr:row>
      <xdr:rowOff>47625</xdr:rowOff>
    </xdr:to>
    <xdr:sp>
      <xdr:nvSpPr>
        <xdr:cNvPr id="151" name="AutoShape 158"/>
        <xdr:cNvSpPr>
          <a:spLocks/>
        </xdr:cNvSpPr>
      </xdr:nvSpPr>
      <xdr:spPr>
        <a:xfrm>
          <a:off x="3581400" y="27555825"/>
          <a:ext cx="257175" cy="619125"/>
        </a:xfrm>
        <a:custGeom>
          <a:pathLst>
            <a:path h="47" w="21">
              <a:moveTo>
                <a:pt x="0" y="0"/>
              </a:moveTo>
              <a:cubicBezTo>
                <a:pt x="9" y="10"/>
                <a:pt x="19" y="20"/>
                <a:pt x="20" y="28"/>
              </a:cubicBezTo>
              <a:cubicBezTo>
                <a:pt x="21" y="36"/>
                <a:pt x="8" y="44"/>
                <a:pt x="6" y="47"/>
              </a:cubicBez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100</xdr:row>
      <xdr:rowOff>295275</xdr:rowOff>
    </xdr:from>
    <xdr:to>
      <xdr:col>6</xdr:col>
      <xdr:colOff>0</xdr:colOff>
      <xdr:row>103</xdr:row>
      <xdr:rowOff>19050</xdr:rowOff>
    </xdr:to>
    <xdr:sp>
      <xdr:nvSpPr>
        <xdr:cNvPr id="152" name="AutoShape 159"/>
        <xdr:cNvSpPr>
          <a:spLocks/>
        </xdr:cNvSpPr>
      </xdr:nvSpPr>
      <xdr:spPr>
        <a:xfrm>
          <a:off x="2562225" y="27517725"/>
          <a:ext cx="361950" cy="628650"/>
        </a:xfrm>
        <a:custGeom>
          <a:pathLst>
            <a:path h="81" w="75">
              <a:moveTo>
                <a:pt x="75" y="0"/>
              </a:moveTo>
              <a:cubicBezTo>
                <a:pt x="60" y="17"/>
                <a:pt x="46" y="34"/>
                <a:pt x="37" y="41"/>
              </a:cubicBezTo>
              <a:cubicBezTo>
                <a:pt x="28" y="48"/>
                <a:pt x="25" y="41"/>
                <a:pt x="19" y="43"/>
              </a:cubicBezTo>
              <a:cubicBezTo>
                <a:pt x="13" y="45"/>
                <a:pt x="6" y="47"/>
                <a:pt x="3" y="51"/>
              </a:cubicBezTo>
              <a:cubicBezTo>
                <a:pt x="0" y="55"/>
                <a:pt x="0" y="61"/>
                <a:pt x="0" y="66"/>
              </a:cubicBezTo>
              <a:cubicBezTo>
                <a:pt x="0" y="71"/>
                <a:pt x="1" y="78"/>
                <a:pt x="2" y="81"/>
              </a:cubicBezTo>
            </a:path>
          </a:pathLst>
        </a:cu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100</xdr:row>
      <xdr:rowOff>57150</xdr:rowOff>
    </xdr:from>
    <xdr:to>
      <xdr:col>6</xdr:col>
      <xdr:colOff>400050</xdr:colOff>
      <xdr:row>100</xdr:row>
      <xdr:rowOff>247650</xdr:rowOff>
    </xdr:to>
    <xdr:sp>
      <xdr:nvSpPr>
        <xdr:cNvPr id="153" name="AutoShape 241"/>
        <xdr:cNvSpPr>
          <a:spLocks/>
        </xdr:cNvSpPr>
      </xdr:nvSpPr>
      <xdr:spPr>
        <a:xfrm rot="34689580">
          <a:off x="3171825" y="27279600"/>
          <a:ext cx="152400" cy="190500"/>
        </a:xfrm>
        <a:prstGeom prst="triangl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100</xdr:row>
      <xdr:rowOff>314325</xdr:rowOff>
    </xdr:from>
    <xdr:to>
      <xdr:col>7</xdr:col>
      <xdr:colOff>171450</xdr:colOff>
      <xdr:row>101</xdr:row>
      <xdr:rowOff>19050</xdr:rowOff>
    </xdr:to>
    <xdr:sp>
      <xdr:nvSpPr>
        <xdr:cNvPr id="154" name="Oval 242"/>
        <xdr:cNvSpPr>
          <a:spLocks/>
        </xdr:cNvSpPr>
      </xdr:nvSpPr>
      <xdr:spPr>
        <a:xfrm>
          <a:off x="3533775" y="27536775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571500</xdr:colOff>
      <xdr:row>100</xdr:row>
      <xdr:rowOff>257175</xdr:rowOff>
    </xdr:from>
    <xdr:to>
      <xdr:col>6</xdr:col>
      <xdr:colOff>47625</xdr:colOff>
      <xdr:row>100</xdr:row>
      <xdr:rowOff>333375</xdr:rowOff>
    </xdr:to>
    <xdr:sp>
      <xdr:nvSpPr>
        <xdr:cNvPr id="155" name="Oval 243"/>
        <xdr:cNvSpPr>
          <a:spLocks/>
        </xdr:cNvSpPr>
      </xdr:nvSpPr>
      <xdr:spPr>
        <a:xfrm flipH="1">
          <a:off x="2905125" y="27479625"/>
          <a:ext cx="66675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48</xdr:row>
      <xdr:rowOff>209550</xdr:rowOff>
    </xdr:from>
    <xdr:to>
      <xdr:col>1</xdr:col>
      <xdr:colOff>9525</xdr:colOff>
      <xdr:row>50</xdr:row>
      <xdr:rowOff>133350</xdr:rowOff>
    </xdr:to>
    <xdr:sp>
      <xdr:nvSpPr>
        <xdr:cNvPr id="156" name="AutoShape 244"/>
        <xdr:cNvSpPr>
          <a:spLocks/>
        </xdr:cNvSpPr>
      </xdr:nvSpPr>
      <xdr:spPr>
        <a:xfrm>
          <a:off x="57150" y="12753975"/>
          <a:ext cx="447675" cy="361950"/>
        </a:xfrm>
        <a:prstGeom prst="star8">
          <a:avLst/>
        </a:prstGeom>
        <a:solidFill>
          <a:srgbClr val="FF00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4
</a:t>
          </a:r>
        </a:p>
      </xdr:txBody>
    </xdr:sp>
    <xdr:clientData/>
  </xdr:twoCellAnchor>
  <xdr:twoCellAnchor>
    <xdr:from>
      <xdr:col>0</xdr:col>
      <xdr:colOff>95250</xdr:colOff>
      <xdr:row>6</xdr:row>
      <xdr:rowOff>209550</xdr:rowOff>
    </xdr:from>
    <xdr:to>
      <xdr:col>1</xdr:col>
      <xdr:colOff>47625</xdr:colOff>
      <xdr:row>8</xdr:row>
      <xdr:rowOff>104775</xdr:rowOff>
    </xdr:to>
    <xdr:sp>
      <xdr:nvSpPr>
        <xdr:cNvPr id="157" name="AutoShape 245"/>
        <xdr:cNvSpPr>
          <a:spLocks/>
        </xdr:cNvSpPr>
      </xdr:nvSpPr>
      <xdr:spPr>
        <a:xfrm>
          <a:off x="95250" y="1400175"/>
          <a:ext cx="447675" cy="361950"/>
        </a:xfrm>
        <a:prstGeom prst="star8">
          <a:avLst/>
        </a:prstGeom>
        <a:solidFill>
          <a:srgbClr val="FF00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1
</a:t>
          </a:r>
        </a:p>
      </xdr:txBody>
    </xdr:sp>
    <xdr:clientData/>
  </xdr:twoCellAnchor>
  <xdr:twoCellAnchor>
    <xdr:from>
      <xdr:col>1</xdr:col>
      <xdr:colOff>504825</xdr:colOff>
      <xdr:row>9</xdr:row>
      <xdr:rowOff>142875</xdr:rowOff>
    </xdr:from>
    <xdr:to>
      <xdr:col>4</xdr:col>
      <xdr:colOff>276225</xdr:colOff>
      <xdr:row>12</xdr:row>
      <xdr:rowOff>76200</xdr:rowOff>
    </xdr:to>
    <xdr:sp>
      <xdr:nvSpPr>
        <xdr:cNvPr id="158" name="AutoShape 250"/>
        <xdr:cNvSpPr>
          <a:spLocks/>
        </xdr:cNvSpPr>
      </xdr:nvSpPr>
      <xdr:spPr>
        <a:xfrm>
          <a:off x="1000125" y="2047875"/>
          <a:ext cx="1104900" cy="676275"/>
        </a:xfrm>
        <a:prstGeom prst="cub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6 Volts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</a:t>
          </a:r>
        </a:p>
      </xdr:txBody>
    </xdr:sp>
    <xdr:clientData/>
  </xdr:twoCellAnchor>
  <xdr:twoCellAnchor>
    <xdr:from>
      <xdr:col>4</xdr:col>
      <xdr:colOff>190500</xdr:colOff>
      <xdr:row>10</xdr:row>
      <xdr:rowOff>114300</xdr:rowOff>
    </xdr:from>
    <xdr:to>
      <xdr:col>4</xdr:col>
      <xdr:colOff>390525</xdr:colOff>
      <xdr:row>10</xdr:row>
      <xdr:rowOff>228600</xdr:rowOff>
    </xdr:to>
    <xdr:sp>
      <xdr:nvSpPr>
        <xdr:cNvPr id="159" name="Line 251"/>
        <xdr:cNvSpPr>
          <a:spLocks/>
        </xdr:cNvSpPr>
      </xdr:nvSpPr>
      <xdr:spPr>
        <a:xfrm>
          <a:off x="2019300" y="2266950"/>
          <a:ext cx="200025" cy="114300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10</xdr:row>
      <xdr:rowOff>228600</xdr:rowOff>
    </xdr:from>
    <xdr:to>
      <xdr:col>5</xdr:col>
      <xdr:colOff>342900</xdr:colOff>
      <xdr:row>11</xdr:row>
      <xdr:rowOff>0</xdr:rowOff>
    </xdr:to>
    <xdr:sp>
      <xdr:nvSpPr>
        <xdr:cNvPr id="160" name="Line 252"/>
        <xdr:cNvSpPr>
          <a:spLocks/>
        </xdr:cNvSpPr>
      </xdr:nvSpPr>
      <xdr:spPr>
        <a:xfrm flipV="1">
          <a:off x="2238375" y="2381250"/>
          <a:ext cx="438150" cy="190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28575</xdr:rowOff>
    </xdr:from>
    <xdr:to>
      <xdr:col>4</xdr:col>
      <xdr:colOff>390525</xdr:colOff>
      <xdr:row>11</xdr:row>
      <xdr:rowOff>142875</xdr:rowOff>
    </xdr:to>
    <xdr:sp>
      <xdr:nvSpPr>
        <xdr:cNvPr id="161" name="Line 253"/>
        <xdr:cNvSpPr>
          <a:spLocks/>
        </xdr:cNvSpPr>
      </xdr:nvSpPr>
      <xdr:spPr>
        <a:xfrm>
          <a:off x="2019300" y="2428875"/>
          <a:ext cx="200025" cy="114300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11</xdr:row>
      <xdr:rowOff>133350</xdr:rowOff>
    </xdr:from>
    <xdr:to>
      <xdr:col>10</xdr:col>
      <xdr:colOff>76200</xdr:colOff>
      <xdr:row>11</xdr:row>
      <xdr:rowOff>180975</xdr:rowOff>
    </xdr:to>
    <xdr:sp>
      <xdr:nvSpPr>
        <xdr:cNvPr id="162" name="Line 254"/>
        <xdr:cNvSpPr>
          <a:spLocks/>
        </xdr:cNvSpPr>
      </xdr:nvSpPr>
      <xdr:spPr>
        <a:xfrm>
          <a:off x="2209800" y="2533650"/>
          <a:ext cx="2657475" cy="476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10</xdr:row>
      <xdr:rowOff>114300</xdr:rowOff>
    </xdr:from>
    <xdr:to>
      <xdr:col>4</xdr:col>
      <xdr:colOff>38100</xdr:colOff>
      <xdr:row>12</xdr:row>
      <xdr:rowOff>171450</xdr:rowOff>
    </xdr:to>
    <xdr:sp>
      <xdr:nvSpPr>
        <xdr:cNvPr id="163" name="AutoShape 257"/>
        <xdr:cNvSpPr>
          <a:spLocks/>
        </xdr:cNvSpPr>
      </xdr:nvSpPr>
      <xdr:spPr>
        <a:xfrm rot="6761987">
          <a:off x="1152525" y="2266950"/>
          <a:ext cx="714375" cy="552450"/>
        </a:xfrm>
        <a:prstGeom prst="lightningBol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10</xdr:row>
      <xdr:rowOff>95250</xdr:rowOff>
    </xdr:from>
    <xdr:to>
      <xdr:col>4</xdr:col>
      <xdr:colOff>190500</xdr:colOff>
      <xdr:row>10</xdr:row>
      <xdr:rowOff>123825</xdr:rowOff>
    </xdr:to>
    <xdr:sp>
      <xdr:nvSpPr>
        <xdr:cNvPr id="164" name="Oval 258"/>
        <xdr:cNvSpPr>
          <a:spLocks/>
        </xdr:cNvSpPr>
      </xdr:nvSpPr>
      <xdr:spPr>
        <a:xfrm flipH="1">
          <a:off x="1990725" y="2247900"/>
          <a:ext cx="28575" cy="28575"/>
        </a:xfrm>
        <a:prstGeom prst="ellipse">
          <a:avLst/>
        </a:prstGeom>
        <a:solidFill>
          <a:srgbClr val="FFFFFF"/>
        </a:solidFill>
        <a:ln w="57150" cmpd="sng">
          <a:solidFill>
            <a:srgbClr val="E3E3E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11</xdr:row>
      <xdr:rowOff>19050</xdr:rowOff>
    </xdr:from>
    <xdr:to>
      <xdr:col>4</xdr:col>
      <xdr:colOff>190500</xdr:colOff>
      <xdr:row>11</xdr:row>
      <xdr:rowOff>47625</xdr:rowOff>
    </xdr:to>
    <xdr:sp>
      <xdr:nvSpPr>
        <xdr:cNvPr id="165" name="Oval 259"/>
        <xdr:cNvSpPr>
          <a:spLocks/>
        </xdr:cNvSpPr>
      </xdr:nvSpPr>
      <xdr:spPr>
        <a:xfrm flipH="1">
          <a:off x="1990725" y="2419350"/>
          <a:ext cx="28575" cy="28575"/>
        </a:xfrm>
        <a:prstGeom prst="ellipse">
          <a:avLst/>
        </a:prstGeom>
        <a:solidFill>
          <a:srgbClr val="FFFFFF"/>
        </a:solidFill>
        <a:ln w="57150" cmpd="sng">
          <a:solidFill>
            <a:srgbClr val="E3E3E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476250</xdr:colOff>
      <xdr:row>8</xdr:row>
      <xdr:rowOff>228600</xdr:rowOff>
    </xdr:from>
    <xdr:to>
      <xdr:col>10</xdr:col>
      <xdr:colOff>485775</xdr:colOff>
      <xdr:row>12</xdr:row>
      <xdr:rowOff>19050</xdr:rowOff>
    </xdr:to>
    <xdr:grpSp>
      <xdr:nvGrpSpPr>
        <xdr:cNvPr id="166" name="Group 266"/>
        <xdr:cNvGrpSpPr>
          <a:grpSpLocks/>
        </xdr:cNvGrpSpPr>
      </xdr:nvGrpSpPr>
      <xdr:grpSpPr>
        <a:xfrm>
          <a:off x="4733925" y="1885950"/>
          <a:ext cx="542925" cy="781050"/>
          <a:chOff x="384" y="602"/>
          <a:chExt cx="57" cy="82"/>
        </a:xfrm>
        <a:solidFill>
          <a:srgbClr val="FFFFFF"/>
        </a:solidFill>
      </xdr:grpSpPr>
      <xdr:grpSp>
        <xdr:nvGrpSpPr>
          <xdr:cNvPr id="167" name="Group 262"/>
          <xdr:cNvGrpSpPr>
            <a:grpSpLocks/>
          </xdr:cNvGrpSpPr>
        </xdr:nvGrpSpPr>
        <xdr:grpSpPr>
          <a:xfrm>
            <a:off x="384" y="602"/>
            <a:ext cx="57" cy="70"/>
            <a:chOff x="281" y="660"/>
            <a:chExt cx="57" cy="70"/>
          </a:xfrm>
          <a:solidFill>
            <a:srgbClr val="FFFFFF"/>
          </a:solidFill>
        </xdr:grpSpPr>
        <xdr:sp>
          <xdr:nvSpPr>
            <xdr:cNvPr id="168" name="Oval 261"/>
            <xdr:cNvSpPr>
              <a:spLocks/>
            </xdr:cNvSpPr>
          </xdr:nvSpPr>
          <xdr:spPr>
            <a:xfrm>
              <a:off x="281" y="660"/>
              <a:ext cx="57" cy="50"/>
            </a:xfrm>
            <a:prstGeom prst="ellipse">
              <a:avLst/>
            </a:prstGeom>
            <a:solidFill>
              <a:srgbClr val="FFFF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70" name="Rectangle 265"/>
          <xdr:cNvSpPr>
            <a:spLocks/>
          </xdr:cNvSpPr>
        </xdr:nvSpPr>
        <xdr:spPr>
          <a:xfrm>
            <a:off x="393" y="672"/>
            <a:ext cx="38" cy="12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219075</xdr:colOff>
      <xdr:row>7</xdr:row>
      <xdr:rowOff>104775</xdr:rowOff>
    </xdr:from>
    <xdr:to>
      <xdr:col>8</xdr:col>
      <xdr:colOff>209550</xdr:colOff>
      <xdr:row>10</xdr:row>
      <xdr:rowOff>123825</xdr:rowOff>
    </xdr:to>
    <xdr:sp>
      <xdr:nvSpPr>
        <xdr:cNvPr id="171" name="Rectangle 270"/>
        <xdr:cNvSpPr>
          <a:spLocks/>
        </xdr:cNvSpPr>
      </xdr:nvSpPr>
      <xdr:spPr>
        <a:xfrm>
          <a:off x="3143250" y="1514475"/>
          <a:ext cx="847725" cy="762000"/>
        </a:xfrm>
        <a:prstGeom prst="rect">
          <a:avLst/>
        </a:prstGeom>
        <a:solidFill>
          <a:srgbClr val="424242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7</xdr:row>
      <xdr:rowOff>190500</xdr:rowOff>
    </xdr:from>
    <xdr:to>
      <xdr:col>8</xdr:col>
      <xdr:colOff>161925</xdr:colOff>
      <xdr:row>8</xdr:row>
      <xdr:rowOff>161925</xdr:rowOff>
    </xdr:to>
    <xdr:sp>
      <xdr:nvSpPr>
        <xdr:cNvPr id="172" name="TextBox 271"/>
        <xdr:cNvSpPr txBox="1">
          <a:spLocks noChangeArrowheads="1"/>
        </xdr:cNvSpPr>
      </xdr:nvSpPr>
      <xdr:spPr>
        <a:xfrm>
          <a:off x="3190875" y="1600200"/>
          <a:ext cx="752475" cy="219075"/>
        </a:xfrm>
        <a:prstGeom prst="rect">
          <a:avLst/>
        </a:prstGeom>
        <a:solidFill>
          <a:srgbClr val="D3D3D3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E3E3E3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?.? A</a:t>
          </a:r>
        </a:p>
      </xdr:txBody>
    </xdr:sp>
    <xdr:clientData/>
  </xdr:twoCellAnchor>
  <xdr:twoCellAnchor>
    <xdr:from>
      <xdr:col>6</xdr:col>
      <xdr:colOff>457200</xdr:colOff>
      <xdr:row>8</xdr:row>
      <xdr:rowOff>228600</xdr:rowOff>
    </xdr:from>
    <xdr:to>
      <xdr:col>7</xdr:col>
      <xdr:colOff>209550</xdr:colOff>
      <xdr:row>10</xdr:row>
      <xdr:rowOff>0</xdr:rowOff>
    </xdr:to>
    <xdr:sp>
      <xdr:nvSpPr>
        <xdr:cNvPr id="173" name="Oval 272"/>
        <xdr:cNvSpPr>
          <a:spLocks/>
        </xdr:cNvSpPr>
      </xdr:nvSpPr>
      <xdr:spPr>
        <a:xfrm>
          <a:off x="3381375" y="1885950"/>
          <a:ext cx="276225" cy="266700"/>
        </a:xfrm>
        <a:prstGeom prst="ellipse">
          <a:avLst/>
        </a:prstGeom>
        <a:solidFill>
          <a:srgbClr val="000000"/>
        </a:solidFill>
        <a:ln w="127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9</xdr:row>
      <xdr:rowOff>76200</xdr:rowOff>
    </xdr:from>
    <xdr:to>
      <xdr:col>6</xdr:col>
      <xdr:colOff>247650</xdr:colOff>
      <xdr:row>10</xdr:row>
      <xdr:rowOff>219075</xdr:rowOff>
    </xdr:to>
    <xdr:sp>
      <xdr:nvSpPr>
        <xdr:cNvPr id="174" name="AutoShape 273"/>
        <xdr:cNvSpPr>
          <a:spLocks/>
        </xdr:cNvSpPr>
      </xdr:nvSpPr>
      <xdr:spPr>
        <a:xfrm rot="14183969" flipV="1">
          <a:off x="2590800" y="1981200"/>
          <a:ext cx="581025" cy="390525"/>
        </a:xfrm>
        <a:custGeom>
          <a:pathLst>
            <a:path h="47" w="21">
              <a:moveTo>
                <a:pt x="0" y="0"/>
              </a:moveTo>
              <a:cubicBezTo>
                <a:pt x="9" y="10"/>
                <a:pt x="19" y="20"/>
                <a:pt x="20" y="28"/>
              </a:cubicBezTo>
              <a:cubicBezTo>
                <a:pt x="21" y="36"/>
                <a:pt x="8" y="44"/>
                <a:pt x="6" y="47"/>
              </a:cubicBezTo>
            </a:path>
          </a:pathLst>
        </a:cu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9</xdr:row>
      <xdr:rowOff>200025</xdr:rowOff>
    </xdr:from>
    <xdr:to>
      <xdr:col>9</xdr:col>
      <xdr:colOff>238125</xdr:colOff>
      <xdr:row>10</xdr:row>
      <xdr:rowOff>238125</xdr:rowOff>
    </xdr:to>
    <xdr:sp>
      <xdr:nvSpPr>
        <xdr:cNvPr id="175" name="AutoShape 274"/>
        <xdr:cNvSpPr>
          <a:spLocks/>
        </xdr:cNvSpPr>
      </xdr:nvSpPr>
      <xdr:spPr>
        <a:xfrm flipV="1">
          <a:off x="3905250" y="2105025"/>
          <a:ext cx="590550" cy="285750"/>
        </a:xfrm>
        <a:custGeom>
          <a:pathLst>
            <a:path h="81" w="75">
              <a:moveTo>
                <a:pt x="75" y="0"/>
              </a:moveTo>
              <a:cubicBezTo>
                <a:pt x="60" y="17"/>
                <a:pt x="46" y="34"/>
                <a:pt x="37" y="41"/>
              </a:cubicBezTo>
              <a:cubicBezTo>
                <a:pt x="28" y="48"/>
                <a:pt x="25" y="41"/>
                <a:pt x="19" y="43"/>
              </a:cubicBezTo>
              <a:cubicBezTo>
                <a:pt x="13" y="45"/>
                <a:pt x="6" y="47"/>
                <a:pt x="3" y="51"/>
              </a:cubicBezTo>
              <a:cubicBezTo>
                <a:pt x="0" y="55"/>
                <a:pt x="0" y="61"/>
                <a:pt x="0" y="66"/>
              </a:cubicBezTo>
              <a:cubicBezTo>
                <a:pt x="0" y="71"/>
                <a:pt x="1" y="78"/>
                <a:pt x="2" y="81"/>
              </a:cubicBez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9</xdr:row>
      <xdr:rowOff>66675</xdr:rowOff>
    </xdr:from>
    <xdr:to>
      <xdr:col>7</xdr:col>
      <xdr:colOff>142875</xdr:colOff>
      <xdr:row>9</xdr:row>
      <xdr:rowOff>200025</xdr:rowOff>
    </xdr:to>
    <xdr:sp>
      <xdr:nvSpPr>
        <xdr:cNvPr id="176" name="AutoShape 275"/>
        <xdr:cNvSpPr>
          <a:spLocks/>
        </xdr:cNvSpPr>
      </xdr:nvSpPr>
      <xdr:spPr>
        <a:xfrm rot="35891623">
          <a:off x="3400425" y="1971675"/>
          <a:ext cx="190500" cy="133350"/>
        </a:xfrm>
        <a:prstGeom prst="triangl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9</xdr:row>
      <xdr:rowOff>238125</xdr:rowOff>
    </xdr:from>
    <xdr:to>
      <xdr:col>6</xdr:col>
      <xdr:colOff>361950</xdr:colOff>
      <xdr:row>10</xdr:row>
      <xdr:rowOff>76200</xdr:rowOff>
    </xdr:to>
    <xdr:sp>
      <xdr:nvSpPr>
        <xdr:cNvPr id="177" name="Oval 276"/>
        <xdr:cNvSpPr>
          <a:spLocks/>
        </xdr:cNvSpPr>
      </xdr:nvSpPr>
      <xdr:spPr>
        <a:xfrm>
          <a:off x="3209925" y="2143125"/>
          <a:ext cx="76200" cy="857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9</xdr:row>
      <xdr:rowOff>152400</xdr:rowOff>
    </xdr:from>
    <xdr:to>
      <xdr:col>8</xdr:col>
      <xdr:colOff>142875</xdr:colOff>
      <xdr:row>9</xdr:row>
      <xdr:rowOff>228600</xdr:rowOff>
    </xdr:to>
    <xdr:sp>
      <xdr:nvSpPr>
        <xdr:cNvPr id="178" name="Oval 277"/>
        <xdr:cNvSpPr>
          <a:spLocks/>
        </xdr:cNvSpPr>
      </xdr:nvSpPr>
      <xdr:spPr>
        <a:xfrm flipH="1">
          <a:off x="3867150" y="2057400"/>
          <a:ext cx="5715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10</xdr:row>
      <xdr:rowOff>104775</xdr:rowOff>
    </xdr:from>
    <xdr:to>
      <xdr:col>5</xdr:col>
      <xdr:colOff>400050</xdr:colOff>
      <xdr:row>11</xdr:row>
      <xdr:rowOff>19050</xdr:rowOff>
    </xdr:to>
    <xdr:sp>
      <xdr:nvSpPr>
        <xdr:cNvPr id="179" name="Oval 278"/>
        <xdr:cNvSpPr>
          <a:spLocks/>
        </xdr:cNvSpPr>
      </xdr:nvSpPr>
      <xdr:spPr>
        <a:xfrm rot="-430870">
          <a:off x="2657475" y="2257425"/>
          <a:ext cx="76200" cy="161925"/>
        </a:xfrm>
        <a:prstGeom prst="ellipse">
          <a:avLst/>
        </a:prstGeom>
        <a:solidFill>
          <a:srgbClr val="E3E3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209550</xdr:rowOff>
    </xdr:from>
    <xdr:to>
      <xdr:col>9</xdr:col>
      <xdr:colOff>323850</xdr:colOff>
      <xdr:row>11</xdr:row>
      <xdr:rowOff>38100</xdr:rowOff>
    </xdr:to>
    <xdr:sp>
      <xdr:nvSpPr>
        <xdr:cNvPr id="180" name="Oval 279"/>
        <xdr:cNvSpPr>
          <a:spLocks/>
        </xdr:cNvSpPr>
      </xdr:nvSpPr>
      <xdr:spPr>
        <a:xfrm rot="7694638">
          <a:off x="4419600" y="2362200"/>
          <a:ext cx="161925" cy="76200"/>
        </a:xfrm>
        <a:prstGeom prst="ellipse">
          <a:avLst/>
        </a:prstGeom>
        <a:solidFill>
          <a:srgbClr val="E3E3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59</xdr:row>
      <xdr:rowOff>161925</xdr:rowOff>
    </xdr:from>
    <xdr:to>
      <xdr:col>1</xdr:col>
      <xdr:colOff>57150</xdr:colOff>
      <xdr:row>61</xdr:row>
      <xdr:rowOff>57150</xdr:rowOff>
    </xdr:to>
    <xdr:sp>
      <xdr:nvSpPr>
        <xdr:cNvPr id="181" name="AutoShape 280"/>
        <xdr:cNvSpPr>
          <a:spLocks/>
        </xdr:cNvSpPr>
      </xdr:nvSpPr>
      <xdr:spPr>
        <a:xfrm>
          <a:off x="104775" y="15621000"/>
          <a:ext cx="447675" cy="304800"/>
        </a:xfrm>
        <a:prstGeom prst="star8">
          <a:avLst/>
        </a:prstGeom>
        <a:solidFill>
          <a:srgbClr val="FF00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5
</a:t>
          </a:r>
        </a:p>
      </xdr:txBody>
    </xdr:sp>
    <xdr:clientData/>
  </xdr:twoCellAnchor>
  <xdr:twoCellAnchor>
    <xdr:from>
      <xdr:col>1</xdr:col>
      <xdr:colOff>419100</xdr:colOff>
      <xdr:row>62</xdr:row>
      <xdr:rowOff>238125</xdr:rowOff>
    </xdr:from>
    <xdr:to>
      <xdr:col>4</xdr:col>
      <xdr:colOff>190500</xdr:colOff>
      <xdr:row>65</xdr:row>
      <xdr:rowOff>171450</xdr:rowOff>
    </xdr:to>
    <xdr:sp>
      <xdr:nvSpPr>
        <xdr:cNvPr id="182" name="AutoShape 281"/>
        <xdr:cNvSpPr>
          <a:spLocks/>
        </xdr:cNvSpPr>
      </xdr:nvSpPr>
      <xdr:spPr>
        <a:xfrm>
          <a:off x="914400" y="16325850"/>
          <a:ext cx="1104900" cy="619125"/>
        </a:xfrm>
        <a:prstGeom prst="cube">
          <a:avLst/>
        </a:prstGeom>
        <a:solidFill>
          <a:srgbClr val="FF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</a:t>
          </a:r>
        </a:p>
      </xdr:txBody>
    </xdr:sp>
    <xdr:clientData/>
  </xdr:twoCellAnchor>
  <xdr:twoCellAnchor>
    <xdr:from>
      <xdr:col>4</xdr:col>
      <xdr:colOff>123825</xdr:colOff>
      <xdr:row>63</xdr:row>
      <xdr:rowOff>209550</xdr:rowOff>
    </xdr:from>
    <xdr:to>
      <xdr:col>4</xdr:col>
      <xdr:colOff>390525</xdr:colOff>
      <xdr:row>63</xdr:row>
      <xdr:rowOff>228600</xdr:rowOff>
    </xdr:to>
    <xdr:sp>
      <xdr:nvSpPr>
        <xdr:cNvPr id="183" name="Line 282"/>
        <xdr:cNvSpPr>
          <a:spLocks/>
        </xdr:cNvSpPr>
      </xdr:nvSpPr>
      <xdr:spPr>
        <a:xfrm>
          <a:off x="1952625" y="16592550"/>
          <a:ext cx="266700" cy="19050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63</xdr:row>
      <xdr:rowOff>228600</xdr:rowOff>
    </xdr:from>
    <xdr:to>
      <xdr:col>10</xdr:col>
      <xdr:colOff>47625</xdr:colOff>
      <xdr:row>64</xdr:row>
      <xdr:rowOff>133350</xdr:rowOff>
    </xdr:to>
    <xdr:sp>
      <xdr:nvSpPr>
        <xdr:cNvPr id="184" name="Line 283"/>
        <xdr:cNvSpPr>
          <a:spLocks/>
        </xdr:cNvSpPr>
      </xdr:nvSpPr>
      <xdr:spPr>
        <a:xfrm>
          <a:off x="2219325" y="16611600"/>
          <a:ext cx="2619375" cy="1333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64</xdr:row>
      <xdr:rowOff>133350</xdr:rowOff>
    </xdr:from>
    <xdr:to>
      <xdr:col>4</xdr:col>
      <xdr:colOff>323850</xdr:colOff>
      <xdr:row>65</xdr:row>
      <xdr:rowOff>0</xdr:rowOff>
    </xdr:to>
    <xdr:sp>
      <xdr:nvSpPr>
        <xdr:cNvPr id="185" name="Line 284"/>
        <xdr:cNvSpPr>
          <a:spLocks/>
        </xdr:cNvSpPr>
      </xdr:nvSpPr>
      <xdr:spPr>
        <a:xfrm>
          <a:off x="1952625" y="16744950"/>
          <a:ext cx="200025" cy="28575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65</xdr:row>
      <xdr:rowOff>0</xdr:rowOff>
    </xdr:from>
    <xdr:to>
      <xdr:col>10</xdr:col>
      <xdr:colOff>9525</xdr:colOff>
      <xdr:row>66</xdr:row>
      <xdr:rowOff>114300</xdr:rowOff>
    </xdr:to>
    <xdr:sp>
      <xdr:nvSpPr>
        <xdr:cNvPr id="186" name="Line 285"/>
        <xdr:cNvSpPr>
          <a:spLocks/>
        </xdr:cNvSpPr>
      </xdr:nvSpPr>
      <xdr:spPr>
        <a:xfrm flipV="1">
          <a:off x="3819525" y="16773525"/>
          <a:ext cx="981075" cy="3333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63</xdr:row>
      <xdr:rowOff>209550</xdr:rowOff>
    </xdr:from>
    <xdr:to>
      <xdr:col>4</xdr:col>
      <xdr:colOff>142875</xdr:colOff>
      <xdr:row>63</xdr:row>
      <xdr:rowOff>228600</xdr:rowOff>
    </xdr:to>
    <xdr:sp>
      <xdr:nvSpPr>
        <xdr:cNvPr id="187" name="Oval 287"/>
        <xdr:cNvSpPr>
          <a:spLocks/>
        </xdr:cNvSpPr>
      </xdr:nvSpPr>
      <xdr:spPr>
        <a:xfrm flipH="1">
          <a:off x="1943100" y="16592550"/>
          <a:ext cx="28575" cy="19050"/>
        </a:xfrm>
        <a:prstGeom prst="ellipse">
          <a:avLst/>
        </a:prstGeom>
        <a:solidFill>
          <a:srgbClr val="FFFFFF"/>
        </a:solidFill>
        <a:ln w="57150" cmpd="sng">
          <a:solidFill>
            <a:srgbClr val="E3E3E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64</xdr:row>
      <xdr:rowOff>123825</xdr:rowOff>
    </xdr:from>
    <xdr:to>
      <xdr:col>4</xdr:col>
      <xdr:colOff>152400</xdr:colOff>
      <xdr:row>64</xdr:row>
      <xdr:rowOff>152400</xdr:rowOff>
    </xdr:to>
    <xdr:sp>
      <xdr:nvSpPr>
        <xdr:cNvPr id="188" name="Oval 288"/>
        <xdr:cNvSpPr>
          <a:spLocks/>
        </xdr:cNvSpPr>
      </xdr:nvSpPr>
      <xdr:spPr>
        <a:xfrm flipH="1">
          <a:off x="1952625" y="16735425"/>
          <a:ext cx="28575" cy="28575"/>
        </a:xfrm>
        <a:prstGeom prst="ellipse">
          <a:avLst/>
        </a:prstGeom>
        <a:solidFill>
          <a:srgbClr val="FFFFFF"/>
        </a:solidFill>
        <a:ln w="57150" cmpd="sng">
          <a:solidFill>
            <a:srgbClr val="E3E3E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62</xdr:row>
      <xdr:rowOff>9525</xdr:rowOff>
    </xdr:from>
    <xdr:to>
      <xdr:col>10</xdr:col>
      <xdr:colOff>457200</xdr:colOff>
      <xdr:row>65</xdr:row>
      <xdr:rowOff>47625</xdr:rowOff>
    </xdr:to>
    <xdr:grpSp>
      <xdr:nvGrpSpPr>
        <xdr:cNvPr id="189" name="Group 289"/>
        <xdr:cNvGrpSpPr>
          <a:grpSpLocks/>
        </xdr:cNvGrpSpPr>
      </xdr:nvGrpSpPr>
      <xdr:grpSpPr>
        <a:xfrm>
          <a:off x="4705350" y="16097250"/>
          <a:ext cx="542925" cy="723900"/>
          <a:chOff x="384" y="602"/>
          <a:chExt cx="57" cy="82"/>
        </a:xfrm>
        <a:solidFill>
          <a:srgbClr val="FFFFFF"/>
        </a:solidFill>
      </xdr:grpSpPr>
      <xdr:grpSp>
        <xdr:nvGrpSpPr>
          <xdr:cNvPr id="190" name="Group 290"/>
          <xdr:cNvGrpSpPr>
            <a:grpSpLocks/>
          </xdr:cNvGrpSpPr>
        </xdr:nvGrpSpPr>
        <xdr:grpSpPr>
          <a:xfrm>
            <a:off x="384" y="602"/>
            <a:ext cx="57" cy="70"/>
            <a:chOff x="281" y="660"/>
            <a:chExt cx="57" cy="70"/>
          </a:xfrm>
          <a:solidFill>
            <a:srgbClr val="FFFFFF"/>
          </a:solidFill>
        </xdr:grpSpPr>
        <xdr:sp>
          <xdr:nvSpPr>
            <xdr:cNvPr id="191" name="Oval 291"/>
            <xdr:cNvSpPr>
              <a:spLocks/>
            </xdr:cNvSpPr>
          </xdr:nvSpPr>
          <xdr:spPr>
            <a:xfrm>
              <a:off x="281" y="660"/>
              <a:ext cx="57" cy="50"/>
            </a:xfrm>
            <a:prstGeom prst="ellipse">
              <a:avLst/>
            </a:prstGeom>
            <a:solidFill>
              <a:srgbClr val="FFFF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93" name="Rectangle 293"/>
          <xdr:cNvSpPr>
            <a:spLocks/>
          </xdr:cNvSpPr>
        </xdr:nvSpPr>
        <xdr:spPr>
          <a:xfrm>
            <a:off x="393" y="672"/>
            <a:ext cx="38" cy="1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59</xdr:row>
      <xdr:rowOff>161925</xdr:rowOff>
    </xdr:from>
    <xdr:to>
      <xdr:col>5</xdr:col>
      <xdr:colOff>476250</xdr:colOff>
      <xdr:row>62</xdr:row>
      <xdr:rowOff>228600</xdr:rowOff>
    </xdr:to>
    <xdr:sp>
      <xdr:nvSpPr>
        <xdr:cNvPr id="194" name="Rectangle 294"/>
        <xdr:cNvSpPr>
          <a:spLocks/>
        </xdr:cNvSpPr>
      </xdr:nvSpPr>
      <xdr:spPr>
        <a:xfrm>
          <a:off x="2076450" y="15621000"/>
          <a:ext cx="733425" cy="695325"/>
        </a:xfrm>
        <a:prstGeom prst="rect">
          <a:avLst/>
        </a:prstGeom>
        <a:solidFill>
          <a:srgbClr val="424242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60</xdr:row>
      <xdr:rowOff>47625</xdr:rowOff>
    </xdr:from>
    <xdr:to>
      <xdr:col>5</xdr:col>
      <xdr:colOff>428625</xdr:colOff>
      <xdr:row>61</xdr:row>
      <xdr:rowOff>57150</xdr:rowOff>
    </xdr:to>
    <xdr:sp>
      <xdr:nvSpPr>
        <xdr:cNvPr id="195" name="TextBox 295"/>
        <xdr:cNvSpPr txBox="1">
          <a:spLocks noChangeArrowheads="1"/>
        </xdr:cNvSpPr>
      </xdr:nvSpPr>
      <xdr:spPr>
        <a:xfrm>
          <a:off x="2124075" y="15668625"/>
          <a:ext cx="638175" cy="257175"/>
        </a:xfrm>
        <a:prstGeom prst="rect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?.? v</a:t>
          </a:r>
        </a:p>
      </xdr:txBody>
    </xdr:sp>
    <xdr:clientData/>
  </xdr:twoCellAnchor>
  <xdr:twoCellAnchor>
    <xdr:from>
      <xdr:col>4</xdr:col>
      <xdr:colOff>476250</xdr:colOff>
      <xdr:row>61</xdr:row>
      <xdr:rowOff>152400</xdr:rowOff>
    </xdr:from>
    <xdr:to>
      <xdr:col>5</xdr:col>
      <xdr:colOff>247650</xdr:colOff>
      <xdr:row>62</xdr:row>
      <xdr:rowOff>171450</xdr:rowOff>
    </xdr:to>
    <xdr:sp>
      <xdr:nvSpPr>
        <xdr:cNvPr id="196" name="Oval 296"/>
        <xdr:cNvSpPr>
          <a:spLocks/>
        </xdr:cNvSpPr>
      </xdr:nvSpPr>
      <xdr:spPr>
        <a:xfrm>
          <a:off x="2305050" y="16021050"/>
          <a:ext cx="276225" cy="238125"/>
        </a:xfrm>
        <a:prstGeom prst="ellipse">
          <a:avLst/>
        </a:prstGeom>
        <a:solidFill>
          <a:srgbClr val="000000"/>
        </a:solidFill>
        <a:ln w="127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61</xdr:row>
      <xdr:rowOff>209550</xdr:rowOff>
    </xdr:from>
    <xdr:to>
      <xdr:col>5</xdr:col>
      <xdr:colOff>247650</xdr:colOff>
      <xdr:row>62</xdr:row>
      <xdr:rowOff>95250</xdr:rowOff>
    </xdr:to>
    <xdr:sp>
      <xdr:nvSpPr>
        <xdr:cNvPr id="197" name="AutoShape 299"/>
        <xdr:cNvSpPr>
          <a:spLocks/>
        </xdr:cNvSpPr>
      </xdr:nvSpPr>
      <xdr:spPr>
        <a:xfrm rot="25091623">
          <a:off x="2390775" y="16078200"/>
          <a:ext cx="190500" cy="104775"/>
        </a:xfrm>
        <a:prstGeom prst="triangl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62</xdr:row>
      <xdr:rowOff>95250</xdr:rowOff>
    </xdr:from>
    <xdr:to>
      <xdr:col>5</xdr:col>
      <xdr:colOff>419100</xdr:colOff>
      <xdr:row>62</xdr:row>
      <xdr:rowOff>180975</xdr:rowOff>
    </xdr:to>
    <xdr:sp>
      <xdr:nvSpPr>
        <xdr:cNvPr id="198" name="Oval 300"/>
        <xdr:cNvSpPr>
          <a:spLocks/>
        </xdr:cNvSpPr>
      </xdr:nvSpPr>
      <xdr:spPr>
        <a:xfrm>
          <a:off x="2676525" y="16182975"/>
          <a:ext cx="76200" cy="857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62</xdr:row>
      <xdr:rowOff>200025</xdr:rowOff>
    </xdr:from>
    <xdr:to>
      <xdr:col>5</xdr:col>
      <xdr:colOff>419100</xdr:colOff>
      <xdr:row>63</xdr:row>
      <xdr:rowOff>28575</xdr:rowOff>
    </xdr:to>
    <xdr:sp>
      <xdr:nvSpPr>
        <xdr:cNvPr id="199" name="Oval 301"/>
        <xdr:cNvSpPr>
          <a:spLocks/>
        </xdr:cNvSpPr>
      </xdr:nvSpPr>
      <xdr:spPr>
        <a:xfrm flipH="1">
          <a:off x="2695575" y="16287750"/>
          <a:ext cx="57150" cy="1238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64</xdr:row>
      <xdr:rowOff>104775</xdr:rowOff>
    </xdr:from>
    <xdr:to>
      <xdr:col>4</xdr:col>
      <xdr:colOff>390525</xdr:colOff>
      <xdr:row>65</xdr:row>
      <xdr:rowOff>0</xdr:rowOff>
    </xdr:to>
    <xdr:sp>
      <xdr:nvSpPr>
        <xdr:cNvPr id="200" name="Oval 303"/>
        <xdr:cNvSpPr>
          <a:spLocks/>
        </xdr:cNvSpPr>
      </xdr:nvSpPr>
      <xdr:spPr>
        <a:xfrm rot="15488027">
          <a:off x="2066925" y="16716375"/>
          <a:ext cx="152400" cy="57150"/>
        </a:xfrm>
        <a:prstGeom prst="ellipse">
          <a:avLst/>
        </a:prstGeom>
        <a:solidFill>
          <a:srgbClr val="E3E3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63</xdr:row>
      <xdr:rowOff>228600</xdr:rowOff>
    </xdr:from>
    <xdr:to>
      <xdr:col>3</xdr:col>
      <xdr:colOff>209550</xdr:colOff>
      <xdr:row>65</xdr:row>
      <xdr:rowOff>95250</xdr:rowOff>
    </xdr:to>
    <xdr:sp>
      <xdr:nvSpPr>
        <xdr:cNvPr id="201" name="AutoShape 304"/>
        <xdr:cNvSpPr>
          <a:spLocks/>
        </xdr:cNvSpPr>
      </xdr:nvSpPr>
      <xdr:spPr>
        <a:xfrm>
          <a:off x="1000125" y="16611600"/>
          <a:ext cx="762000" cy="2571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62</xdr:row>
      <xdr:rowOff>200025</xdr:rowOff>
    </xdr:from>
    <xdr:to>
      <xdr:col>5</xdr:col>
      <xdr:colOff>390525</xdr:colOff>
      <xdr:row>63</xdr:row>
      <xdr:rowOff>66675</xdr:rowOff>
    </xdr:to>
    <xdr:sp>
      <xdr:nvSpPr>
        <xdr:cNvPr id="202" name="AutoShape 297"/>
        <xdr:cNvSpPr>
          <a:spLocks/>
        </xdr:cNvSpPr>
      </xdr:nvSpPr>
      <xdr:spPr>
        <a:xfrm rot="14183969" flipV="1">
          <a:off x="2038350" y="16287750"/>
          <a:ext cx="685800" cy="161925"/>
        </a:xfrm>
        <a:custGeom>
          <a:pathLst>
            <a:path h="47" w="21">
              <a:moveTo>
                <a:pt x="0" y="0"/>
              </a:moveTo>
              <a:cubicBezTo>
                <a:pt x="9" y="10"/>
                <a:pt x="19" y="20"/>
                <a:pt x="20" y="28"/>
              </a:cubicBezTo>
              <a:cubicBezTo>
                <a:pt x="21" y="36"/>
                <a:pt x="8" y="44"/>
                <a:pt x="6" y="47"/>
              </a:cubicBezTo>
            </a:path>
          </a:pathLst>
        </a:cu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63</xdr:row>
      <xdr:rowOff>123825</xdr:rowOff>
    </xdr:from>
    <xdr:to>
      <xdr:col>4</xdr:col>
      <xdr:colOff>323850</xdr:colOff>
      <xdr:row>64</xdr:row>
      <xdr:rowOff>38100</xdr:rowOff>
    </xdr:to>
    <xdr:sp>
      <xdr:nvSpPr>
        <xdr:cNvPr id="203" name="Oval 302"/>
        <xdr:cNvSpPr>
          <a:spLocks/>
        </xdr:cNvSpPr>
      </xdr:nvSpPr>
      <xdr:spPr>
        <a:xfrm rot="1175236">
          <a:off x="2076450" y="16506825"/>
          <a:ext cx="76200" cy="142875"/>
        </a:xfrm>
        <a:prstGeom prst="ellipse">
          <a:avLst/>
        </a:prstGeom>
        <a:solidFill>
          <a:srgbClr val="E3E3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65</xdr:row>
      <xdr:rowOff>85725</xdr:rowOff>
    </xdr:from>
    <xdr:to>
      <xdr:col>6</xdr:col>
      <xdr:colOff>171450</xdr:colOff>
      <xdr:row>67</xdr:row>
      <xdr:rowOff>133350</xdr:rowOff>
    </xdr:to>
    <xdr:sp>
      <xdr:nvSpPr>
        <xdr:cNvPr id="204" name="Rectangle 305"/>
        <xdr:cNvSpPr>
          <a:spLocks/>
        </xdr:cNvSpPr>
      </xdr:nvSpPr>
      <xdr:spPr>
        <a:xfrm>
          <a:off x="2362200" y="16859250"/>
          <a:ext cx="733425" cy="638175"/>
        </a:xfrm>
        <a:prstGeom prst="rect">
          <a:avLst/>
        </a:prstGeom>
        <a:solidFill>
          <a:srgbClr val="424242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65</xdr:row>
      <xdr:rowOff>161925</xdr:rowOff>
    </xdr:from>
    <xdr:to>
      <xdr:col>6</xdr:col>
      <xdr:colOff>133350</xdr:colOff>
      <xdr:row>66</xdr:row>
      <xdr:rowOff>133350</xdr:rowOff>
    </xdr:to>
    <xdr:sp>
      <xdr:nvSpPr>
        <xdr:cNvPr id="205" name="TextBox 306"/>
        <xdr:cNvSpPr txBox="1">
          <a:spLocks noChangeArrowheads="1"/>
        </xdr:cNvSpPr>
      </xdr:nvSpPr>
      <xdr:spPr>
        <a:xfrm>
          <a:off x="2419350" y="16935450"/>
          <a:ext cx="638175" cy="190500"/>
        </a:xfrm>
        <a:prstGeom prst="rect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0.50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6</xdr:col>
      <xdr:colOff>47625</xdr:colOff>
      <xdr:row>65</xdr:row>
      <xdr:rowOff>209550</xdr:rowOff>
    </xdr:from>
    <xdr:to>
      <xdr:col>8</xdr:col>
      <xdr:colOff>38100</xdr:colOff>
      <xdr:row>67</xdr:row>
      <xdr:rowOff>0</xdr:rowOff>
    </xdr:to>
    <xdr:sp>
      <xdr:nvSpPr>
        <xdr:cNvPr id="206" name="AutoShape 307"/>
        <xdr:cNvSpPr>
          <a:spLocks/>
        </xdr:cNvSpPr>
      </xdr:nvSpPr>
      <xdr:spPr>
        <a:xfrm>
          <a:off x="2971800" y="16983075"/>
          <a:ext cx="847725" cy="381000"/>
        </a:xfrm>
        <a:custGeom>
          <a:pathLst>
            <a:path h="40" w="77">
              <a:moveTo>
                <a:pt x="0" y="40"/>
              </a:moveTo>
              <a:cubicBezTo>
                <a:pt x="6" y="34"/>
                <a:pt x="26" y="10"/>
                <a:pt x="39" y="5"/>
              </a:cubicBezTo>
              <a:cubicBezTo>
                <a:pt x="52" y="0"/>
                <a:pt x="69" y="10"/>
                <a:pt x="77" y="11"/>
              </a:cubicBezTo>
            </a:path>
          </a:pathLst>
        </a:cu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65</xdr:row>
      <xdr:rowOff>19050</xdr:rowOff>
    </xdr:from>
    <xdr:to>
      <xdr:col>5</xdr:col>
      <xdr:colOff>95250</xdr:colOff>
      <xdr:row>67</xdr:row>
      <xdr:rowOff>47625</xdr:rowOff>
    </xdr:to>
    <xdr:sp>
      <xdr:nvSpPr>
        <xdr:cNvPr id="207" name="AutoShape 308"/>
        <xdr:cNvSpPr>
          <a:spLocks/>
        </xdr:cNvSpPr>
      </xdr:nvSpPr>
      <xdr:spPr>
        <a:xfrm>
          <a:off x="2124075" y="16792575"/>
          <a:ext cx="304800" cy="619125"/>
        </a:xfrm>
        <a:custGeom>
          <a:pathLst>
            <a:path h="64" w="31">
              <a:moveTo>
                <a:pt x="31" y="64"/>
              </a:moveTo>
              <a:cubicBezTo>
                <a:pt x="27" y="59"/>
                <a:pt x="12" y="41"/>
                <a:pt x="8" y="34"/>
              </a:cubicBezTo>
              <a:cubicBezTo>
                <a:pt x="4" y="27"/>
                <a:pt x="8" y="28"/>
                <a:pt x="8" y="25"/>
              </a:cubicBezTo>
              <a:cubicBezTo>
                <a:pt x="8" y="22"/>
                <a:pt x="12" y="20"/>
                <a:pt x="11" y="17"/>
              </a:cubicBezTo>
              <a:cubicBezTo>
                <a:pt x="10" y="14"/>
                <a:pt x="6" y="11"/>
                <a:pt x="5" y="9"/>
              </a:cubicBezTo>
              <a:cubicBezTo>
                <a:pt x="4" y="7"/>
                <a:pt x="3" y="6"/>
                <a:pt x="2" y="5"/>
              </a:cubicBezTo>
              <a:cubicBezTo>
                <a:pt x="1" y="4"/>
                <a:pt x="0" y="1"/>
                <a:pt x="0" y="0"/>
              </a:cubicBez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66</xdr:row>
      <xdr:rowOff>66675</xdr:rowOff>
    </xdr:from>
    <xdr:to>
      <xdr:col>8</xdr:col>
      <xdr:colOff>104775</xdr:colOff>
      <xdr:row>66</xdr:row>
      <xdr:rowOff>133350</xdr:rowOff>
    </xdr:to>
    <xdr:sp>
      <xdr:nvSpPr>
        <xdr:cNvPr id="208" name="Oval 309"/>
        <xdr:cNvSpPr>
          <a:spLocks/>
        </xdr:cNvSpPr>
      </xdr:nvSpPr>
      <xdr:spPr>
        <a:xfrm rot="6588541">
          <a:off x="3609975" y="17059275"/>
          <a:ext cx="276225" cy="66675"/>
        </a:xfrm>
        <a:prstGeom prst="ellipse">
          <a:avLst/>
        </a:prstGeom>
        <a:solidFill>
          <a:srgbClr val="E3E3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66</xdr:row>
      <xdr:rowOff>352425</xdr:rowOff>
    </xdr:from>
    <xdr:to>
      <xdr:col>6</xdr:col>
      <xdr:colOff>104775</xdr:colOff>
      <xdr:row>67</xdr:row>
      <xdr:rowOff>47625</xdr:rowOff>
    </xdr:to>
    <xdr:sp>
      <xdr:nvSpPr>
        <xdr:cNvPr id="209" name="Oval 310"/>
        <xdr:cNvSpPr>
          <a:spLocks/>
        </xdr:cNvSpPr>
      </xdr:nvSpPr>
      <xdr:spPr>
        <a:xfrm>
          <a:off x="2952750" y="17345025"/>
          <a:ext cx="76200" cy="666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66</xdr:row>
      <xdr:rowOff>361950</xdr:rowOff>
    </xdr:from>
    <xdr:to>
      <xdr:col>5</xdr:col>
      <xdr:colOff>123825</xdr:colOff>
      <xdr:row>67</xdr:row>
      <xdr:rowOff>38100</xdr:rowOff>
    </xdr:to>
    <xdr:sp>
      <xdr:nvSpPr>
        <xdr:cNvPr id="210" name="Oval 311"/>
        <xdr:cNvSpPr>
          <a:spLocks/>
        </xdr:cNvSpPr>
      </xdr:nvSpPr>
      <xdr:spPr>
        <a:xfrm flipH="1">
          <a:off x="2390775" y="17354550"/>
          <a:ext cx="66675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66</xdr:row>
      <xdr:rowOff>238125</xdr:rowOff>
    </xdr:from>
    <xdr:to>
      <xdr:col>5</xdr:col>
      <xdr:colOff>533400</xdr:colOff>
      <xdr:row>67</xdr:row>
      <xdr:rowOff>76200</xdr:rowOff>
    </xdr:to>
    <xdr:sp>
      <xdr:nvSpPr>
        <xdr:cNvPr id="211" name="Oval 312"/>
        <xdr:cNvSpPr>
          <a:spLocks/>
        </xdr:cNvSpPr>
      </xdr:nvSpPr>
      <xdr:spPr>
        <a:xfrm>
          <a:off x="2590800" y="17230725"/>
          <a:ext cx="276225" cy="209550"/>
        </a:xfrm>
        <a:prstGeom prst="ellipse">
          <a:avLst/>
        </a:prstGeom>
        <a:solidFill>
          <a:srgbClr val="000000"/>
        </a:solidFill>
        <a:ln w="127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66</xdr:row>
      <xdr:rowOff>276225</xdr:rowOff>
    </xdr:from>
    <xdr:to>
      <xdr:col>5</xdr:col>
      <xdr:colOff>447675</xdr:colOff>
      <xdr:row>67</xdr:row>
      <xdr:rowOff>57150</xdr:rowOff>
    </xdr:to>
    <xdr:sp>
      <xdr:nvSpPr>
        <xdr:cNvPr id="212" name="AutoShape 313"/>
        <xdr:cNvSpPr>
          <a:spLocks/>
        </xdr:cNvSpPr>
      </xdr:nvSpPr>
      <xdr:spPr>
        <a:xfrm rot="35089156">
          <a:off x="2638425" y="17268825"/>
          <a:ext cx="142875" cy="152400"/>
        </a:xfrm>
        <a:prstGeom prst="triangl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62</xdr:row>
      <xdr:rowOff>238125</xdr:rowOff>
    </xdr:from>
    <xdr:to>
      <xdr:col>5</xdr:col>
      <xdr:colOff>409575</xdr:colOff>
      <xdr:row>64</xdr:row>
      <xdr:rowOff>133350</xdr:rowOff>
    </xdr:to>
    <xdr:sp>
      <xdr:nvSpPr>
        <xdr:cNvPr id="213" name="AutoShape 314"/>
        <xdr:cNvSpPr>
          <a:spLocks/>
        </xdr:cNvSpPr>
      </xdr:nvSpPr>
      <xdr:spPr>
        <a:xfrm>
          <a:off x="2209800" y="16325850"/>
          <a:ext cx="533400" cy="419100"/>
        </a:xfrm>
        <a:custGeom>
          <a:pathLst>
            <a:path h="44" w="56">
              <a:moveTo>
                <a:pt x="56" y="0"/>
              </a:moveTo>
              <a:cubicBezTo>
                <a:pt x="53" y="4"/>
                <a:pt x="43" y="18"/>
                <a:pt x="38" y="22"/>
              </a:cubicBezTo>
              <a:cubicBezTo>
                <a:pt x="33" y="26"/>
                <a:pt x="27" y="23"/>
                <a:pt x="24" y="26"/>
              </a:cubicBezTo>
              <a:cubicBezTo>
                <a:pt x="21" y="29"/>
                <a:pt x="22" y="34"/>
                <a:pt x="21" y="37"/>
              </a:cubicBezTo>
              <a:cubicBezTo>
                <a:pt x="20" y="40"/>
                <a:pt x="22" y="42"/>
                <a:pt x="18" y="43"/>
              </a:cubicBezTo>
              <a:cubicBezTo>
                <a:pt x="14" y="44"/>
                <a:pt x="3" y="43"/>
                <a:pt x="0" y="43"/>
              </a:cubicBez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116</xdr:row>
      <xdr:rowOff>123825</xdr:rowOff>
    </xdr:from>
    <xdr:to>
      <xdr:col>1</xdr:col>
      <xdr:colOff>409575</xdr:colOff>
      <xdr:row>116</xdr:row>
      <xdr:rowOff>123825</xdr:rowOff>
    </xdr:to>
    <xdr:sp>
      <xdr:nvSpPr>
        <xdr:cNvPr id="214" name="Line 315"/>
        <xdr:cNvSpPr>
          <a:spLocks/>
        </xdr:cNvSpPr>
      </xdr:nvSpPr>
      <xdr:spPr>
        <a:xfrm>
          <a:off x="914400" y="30813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120</xdr:row>
      <xdr:rowOff>123825</xdr:rowOff>
    </xdr:from>
    <xdr:to>
      <xdr:col>1</xdr:col>
      <xdr:colOff>409575</xdr:colOff>
      <xdr:row>120</xdr:row>
      <xdr:rowOff>123825</xdr:rowOff>
    </xdr:to>
    <xdr:sp>
      <xdr:nvSpPr>
        <xdr:cNvPr id="215" name="Line 316"/>
        <xdr:cNvSpPr>
          <a:spLocks/>
        </xdr:cNvSpPr>
      </xdr:nvSpPr>
      <xdr:spPr>
        <a:xfrm>
          <a:off x="914400" y="31461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119</xdr:row>
      <xdr:rowOff>123825</xdr:rowOff>
    </xdr:from>
    <xdr:to>
      <xdr:col>1</xdr:col>
      <xdr:colOff>409575</xdr:colOff>
      <xdr:row>119</xdr:row>
      <xdr:rowOff>123825</xdr:rowOff>
    </xdr:to>
    <xdr:sp>
      <xdr:nvSpPr>
        <xdr:cNvPr id="216" name="Line 317"/>
        <xdr:cNvSpPr>
          <a:spLocks/>
        </xdr:cNvSpPr>
      </xdr:nvSpPr>
      <xdr:spPr>
        <a:xfrm>
          <a:off x="914400" y="31299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105</xdr:row>
      <xdr:rowOff>19050</xdr:rowOff>
    </xdr:from>
    <xdr:to>
      <xdr:col>9</xdr:col>
      <xdr:colOff>180975</xdr:colOff>
      <xdr:row>107</xdr:row>
      <xdr:rowOff>47625</xdr:rowOff>
    </xdr:to>
    <xdr:sp>
      <xdr:nvSpPr>
        <xdr:cNvPr id="217" name="Arc 319"/>
        <xdr:cNvSpPr>
          <a:spLocks/>
        </xdr:cNvSpPr>
      </xdr:nvSpPr>
      <xdr:spPr>
        <a:xfrm>
          <a:off x="4286250" y="28508325"/>
          <a:ext cx="152400" cy="409575"/>
        </a:xfrm>
        <a:prstGeom prst="arc">
          <a:avLst>
            <a:gd name="adj1" fmla="val -27356671"/>
            <a:gd name="adj2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103</xdr:row>
      <xdr:rowOff>161925</xdr:rowOff>
    </xdr:from>
    <xdr:to>
      <xdr:col>14</xdr:col>
      <xdr:colOff>9525</xdr:colOff>
      <xdr:row>104</xdr:row>
      <xdr:rowOff>47625</xdr:rowOff>
    </xdr:to>
    <xdr:sp>
      <xdr:nvSpPr>
        <xdr:cNvPr id="218" name="Line 321"/>
        <xdr:cNvSpPr>
          <a:spLocks/>
        </xdr:cNvSpPr>
      </xdr:nvSpPr>
      <xdr:spPr>
        <a:xfrm flipH="1">
          <a:off x="5905500" y="28289250"/>
          <a:ext cx="161925" cy="47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104</xdr:row>
      <xdr:rowOff>123825</xdr:rowOff>
    </xdr:from>
    <xdr:to>
      <xdr:col>14</xdr:col>
      <xdr:colOff>9525</xdr:colOff>
      <xdr:row>104</xdr:row>
      <xdr:rowOff>123825</xdr:rowOff>
    </xdr:to>
    <xdr:sp>
      <xdr:nvSpPr>
        <xdr:cNvPr id="219" name="Line 322"/>
        <xdr:cNvSpPr>
          <a:spLocks/>
        </xdr:cNvSpPr>
      </xdr:nvSpPr>
      <xdr:spPr>
        <a:xfrm flipH="1">
          <a:off x="5915025" y="28413075"/>
          <a:ext cx="152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105</xdr:row>
      <xdr:rowOff>47625</xdr:rowOff>
    </xdr:from>
    <xdr:to>
      <xdr:col>14</xdr:col>
      <xdr:colOff>0</xdr:colOff>
      <xdr:row>105</xdr:row>
      <xdr:rowOff>104775</xdr:rowOff>
    </xdr:to>
    <xdr:sp>
      <xdr:nvSpPr>
        <xdr:cNvPr id="220" name="Line 323"/>
        <xdr:cNvSpPr>
          <a:spLocks/>
        </xdr:cNvSpPr>
      </xdr:nvSpPr>
      <xdr:spPr>
        <a:xfrm flipH="1" flipV="1">
          <a:off x="5915025" y="28536900"/>
          <a:ext cx="142875" cy="571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106</xdr:row>
      <xdr:rowOff>47625</xdr:rowOff>
    </xdr:from>
    <xdr:to>
      <xdr:col>13</xdr:col>
      <xdr:colOff>171450</xdr:colOff>
      <xdr:row>106</xdr:row>
      <xdr:rowOff>114300</xdr:rowOff>
    </xdr:to>
    <xdr:sp>
      <xdr:nvSpPr>
        <xdr:cNvPr id="221" name="Line 324"/>
        <xdr:cNvSpPr>
          <a:spLocks/>
        </xdr:cNvSpPr>
      </xdr:nvSpPr>
      <xdr:spPr>
        <a:xfrm flipH="1" flipV="1">
          <a:off x="5915025" y="28736925"/>
          <a:ext cx="142875" cy="66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107</xdr:row>
      <xdr:rowOff>47625</xdr:rowOff>
    </xdr:from>
    <xdr:to>
      <xdr:col>14</xdr:col>
      <xdr:colOff>180975</xdr:colOff>
      <xdr:row>109</xdr:row>
      <xdr:rowOff>19050</xdr:rowOff>
    </xdr:to>
    <xdr:sp>
      <xdr:nvSpPr>
        <xdr:cNvPr id="222" name="Arc 325"/>
        <xdr:cNvSpPr>
          <a:spLocks/>
        </xdr:cNvSpPr>
      </xdr:nvSpPr>
      <xdr:spPr>
        <a:xfrm>
          <a:off x="6086475" y="28917900"/>
          <a:ext cx="152400" cy="581025"/>
        </a:xfrm>
        <a:prstGeom prst="arc">
          <a:avLst>
            <a:gd name="adj1" fmla="val -27356671"/>
            <a:gd name="adj2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24</xdr:row>
      <xdr:rowOff>19050</xdr:rowOff>
    </xdr:from>
    <xdr:to>
      <xdr:col>10</xdr:col>
      <xdr:colOff>38100</xdr:colOff>
      <xdr:row>24</xdr:row>
      <xdr:rowOff>190500</xdr:rowOff>
    </xdr:to>
    <xdr:sp>
      <xdr:nvSpPr>
        <xdr:cNvPr id="223" name="Line 327"/>
        <xdr:cNvSpPr>
          <a:spLocks/>
        </xdr:cNvSpPr>
      </xdr:nvSpPr>
      <xdr:spPr>
        <a:xfrm>
          <a:off x="4524375" y="5972175"/>
          <a:ext cx="304800" cy="1714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19</xdr:row>
      <xdr:rowOff>209550</xdr:rowOff>
    </xdr:from>
    <xdr:to>
      <xdr:col>1</xdr:col>
      <xdr:colOff>47625</xdr:colOff>
      <xdr:row>21</xdr:row>
      <xdr:rowOff>104775</xdr:rowOff>
    </xdr:to>
    <xdr:sp>
      <xdr:nvSpPr>
        <xdr:cNvPr id="224" name="AutoShape 328"/>
        <xdr:cNvSpPr>
          <a:spLocks/>
        </xdr:cNvSpPr>
      </xdr:nvSpPr>
      <xdr:spPr>
        <a:xfrm>
          <a:off x="95250" y="5067300"/>
          <a:ext cx="447675" cy="333375"/>
        </a:xfrm>
        <a:prstGeom prst="star8">
          <a:avLst/>
        </a:prstGeom>
        <a:solidFill>
          <a:srgbClr val="FF00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2
</a:t>
          </a:r>
        </a:p>
      </xdr:txBody>
    </xdr:sp>
    <xdr:clientData/>
  </xdr:twoCellAnchor>
  <xdr:twoCellAnchor>
    <xdr:from>
      <xdr:col>1</xdr:col>
      <xdr:colOff>495300</xdr:colOff>
      <xdr:row>22</xdr:row>
      <xdr:rowOff>142875</xdr:rowOff>
    </xdr:from>
    <xdr:to>
      <xdr:col>4</xdr:col>
      <xdr:colOff>266700</xdr:colOff>
      <xdr:row>25</xdr:row>
      <xdr:rowOff>76200</xdr:rowOff>
    </xdr:to>
    <xdr:sp>
      <xdr:nvSpPr>
        <xdr:cNvPr id="225" name="AutoShape 329"/>
        <xdr:cNvSpPr>
          <a:spLocks/>
        </xdr:cNvSpPr>
      </xdr:nvSpPr>
      <xdr:spPr>
        <a:xfrm>
          <a:off x="990600" y="5657850"/>
          <a:ext cx="1104900" cy="590550"/>
        </a:xfrm>
        <a:prstGeom prst="cub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24 Volts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</a:t>
          </a:r>
        </a:p>
      </xdr:txBody>
    </xdr:sp>
    <xdr:clientData/>
  </xdr:twoCellAnchor>
  <xdr:twoCellAnchor>
    <xdr:from>
      <xdr:col>4</xdr:col>
      <xdr:colOff>190500</xdr:colOff>
      <xdr:row>23</xdr:row>
      <xdr:rowOff>114300</xdr:rowOff>
    </xdr:from>
    <xdr:to>
      <xdr:col>4</xdr:col>
      <xdr:colOff>390525</xdr:colOff>
      <xdr:row>23</xdr:row>
      <xdr:rowOff>219075</xdr:rowOff>
    </xdr:to>
    <xdr:sp>
      <xdr:nvSpPr>
        <xdr:cNvPr id="226" name="Line 330"/>
        <xdr:cNvSpPr>
          <a:spLocks/>
        </xdr:cNvSpPr>
      </xdr:nvSpPr>
      <xdr:spPr>
        <a:xfrm>
          <a:off x="2019300" y="5848350"/>
          <a:ext cx="200025" cy="104775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23</xdr:row>
      <xdr:rowOff>219075</xdr:rowOff>
    </xdr:from>
    <xdr:to>
      <xdr:col>5</xdr:col>
      <xdr:colOff>342900</xdr:colOff>
      <xdr:row>24</xdr:row>
      <xdr:rowOff>0</xdr:rowOff>
    </xdr:to>
    <xdr:sp>
      <xdr:nvSpPr>
        <xdr:cNvPr id="227" name="Line 331"/>
        <xdr:cNvSpPr>
          <a:spLocks/>
        </xdr:cNvSpPr>
      </xdr:nvSpPr>
      <xdr:spPr>
        <a:xfrm flipV="1">
          <a:off x="2238375" y="5953125"/>
          <a:ext cx="43815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24</xdr:row>
      <xdr:rowOff>28575</xdr:rowOff>
    </xdr:from>
    <xdr:to>
      <xdr:col>4</xdr:col>
      <xdr:colOff>390525</xdr:colOff>
      <xdr:row>24</xdr:row>
      <xdr:rowOff>142875</xdr:rowOff>
    </xdr:to>
    <xdr:sp>
      <xdr:nvSpPr>
        <xdr:cNvPr id="228" name="Line 332"/>
        <xdr:cNvSpPr>
          <a:spLocks/>
        </xdr:cNvSpPr>
      </xdr:nvSpPr>
      <xdr:spPr>
        <a:xfrm>
          <a:off x="2019300" y="5981700"/>
          <a:ext cx="200025" cy="114300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24</xdr:row>
      <xdr:rowOff>133350</xdr:rowOff>
    </xdr:from>
    <xdr:to>
      <xdr:col>10</xdr:col>
      <xdr:colOff>76200</xdr:colOff>
      <xdr:row>24</xdr:row>
      <xdr:rowOff>180975</xdr:rowOff>
    </xdr:to>
    <xdr:sp>
      <xdr:nvSpPr>
        <xdr:cNvPr id="229" name="Line 333"/>
        <xdr:cNvSpPr>
          <a:spLocks/>
        </xdr:cNvSpPr>
      </xdr:nvSpPr>
      <xdr:spPr>
        <a:xfrm>
          <a:off x="2209800" y="6086475"/>
          <a:ext cx="2657475" cy="476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23</xdr:row>
      <xdr:rowOff>114300</xdr:rowOff>
    </xdr:from>
    <xdr:to>
      <xdr:col>4</xdr:col>
      <xdr:colOff>38100</xdr:colOff>
      <xdr:row>25</xdr:row>
      <xdr:rowOff>171450</xdr:rowOff>
    </xdr:to>
    <xdr:sp>
      <xdr:nvSpPr>
        <xdr:cNvPr id="230" name="AutoShape 334"/>
        <xdr:cNvSpPr>
          <a:spLocks/>
        </xdr:cNvSpPr>
      </xdr:nvSpPr>
      <xdr:spPr>
        <a:xfrm rot="6761987">
          <a:off x="1152525" y="5848350"/>
          <a:ext cx="714375" cy="495300"/>
        </a:xfrm>
        <a:prstGeom prst="lightningBol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23</xdr:row>
      <xdr:rowOff>114300</xdr:rowOff>
    </xdr:from>
    <xdr:to>
      <xdr:col>4</xdr:col>
      <xdr:colOff>228600</xdr:colOff>
      <xdr:row>23</xdr:row>
      <xdr:rowOff>142875</xdr:rowOff>
    </xdr:to>
    <xdr:sp>
      <xdr:nvSpPr>
        <xdr:cNvPr id="231" name="Oval 335"/>
        <xdr:cNvSpPr>
          <a:spLocks/>
        </xdr:cNvSpPr>
      </xdr:nvSpPr>
      <xdr:spPr>
        <a:xfrm flipH="1">
          <a:off x="2028825" y="5848350"/>
          <a:ext cx="28575" cy="28575"/>
        </a:xfrm>
        <a:prstGeom prst="ellipse">
          <a:avLst/>
        </a:prstGeom>
        <a:solidFill>
          <a:srgbClr val="FFFFFF"/>
        </a:solidFill>
        <a:ln w="57150" cmpd="sng">
          <a:solidFill>
            <a:srgbClr val="E3E3E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24</xdr:row>
      <xdr:rowOff>28575</xdr:rowOff>
    </xdr:from>
    <xdr:to>
      <xdr:col>4</xdr:col>
      <xdr:colOff>228600</xdr:colOff>
      <xdr:row>24</xdr:row>
      <xdr:rowOff>57150</xdr:rowOff>
    </xdr:to>
    <xdr:sp>
      <xdr:nvSpPr>
        <xdr:cNvPr id="232" name="Oval 336"/>
        <xdr:cNvSpPr>
          <a:spLocks/>
        </xdr:cNvSpPr>
      </xdr:nvSpPr>
      <xdr:spPr>
        <a:xfrm flipH="1">
          <a:off x="2028825" y="5981700"/>
          <a:ext cx="28575" cy="28575"/>
        </a:xfrm>
        <a:prstGeom prst="ellipse">
          <a:avLst/>
        </a:prstGeom>
        <a:solidFill>
          <a:srgbClr val="FFFFFF"/>
        </a:solidFill>
        <a:ln w="57150" cmpd="sng">
          <a:solidFill>
            <a:srgbClr val="E3E3E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476250</xdr:colOff>
      <xdr:row>21</xdr:row>
      <xdr:rowOff>219075</xdr:rowOff>
    </xdr:from>
    <xdr:to>
      <xdr:col>10</xdr:col>
      <xdr:colOff>485775</xdr:colOff>
      <xdr:row>25</xdr:row>
      <xdr:rowOff>19050</xdr:rowOff>
    </xdr:to>
    <xdr:grpSp>
      <xdr:nvGrpSpPr>
        <xdr:cNvPr id="233" name="Group 337"/>
        <xdr:cNvGrpSpPr>
          <a:grpSpLocks/>
        </xdr:cNvGrpSpPr>
      </xdr:nvGrpSpPr>
      <xdr:grpSpPr>
        <a:xfrm>
          <a:off x="4733925" y="5514975"/>
          <a:ext cx="542925" cy="676275"/>
          <a:chOff x="384" y="602"/>
          <a:chExt cx="57" cy="82"/>
        </a:xfrm>
        <a:solidFill>
          <a:srgbClr val="FFFFFF"/>
        </a:solidFill>
      </xdr:grpSpPr>
      <xdr:grpSp>
        <xdr:nvGrpSpPr>
          <xdr:cNvPr id="234" name="Group 338"/>
          <xdr:cNvGrpSpPr>
            <a:grpSpLocks/>
          </xdr:cNvGrpSpPr>
        </xdr:nvGrpSpPr>
        <xdr:grpSpPr>
          <a:xfrm>
            <a:off x="384" y="602"/>
            <a:ext cx="57" cy="70"/>
            <a:chOff x="281" y="660"/>
            <a:chExt cx="57" cy="70"/>
          </a:xfrm>
          <a:solidFill>
            <a:srgbClr val="FFFFFF"/>
          </a:solidFill>
        </xdr:grpSpPr>
        <xdr:sp>
          <xdr:nvSpPr>
            <xdr:cNvPr id="235" name="Oval 339"/>
            <xdr:cNvSpPr>
              <a:spLocks/>
            </xdr:cNvSpPr>
          </xdr:nvSpPr>
          <xdr:spPr>
            <a:xfrm>
              <a:off x="281" y="660"/>
              <a:ext cx="57" cy="50"/>
            </a:xfrm>
            <a:prstGeom prst="ellipse">
              <a:avLst/>
            </a:prstGeom>
            <a:solidFill>
              <a:srgbClr val="FFFF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37" name="Rectangle 341"/>
          <xdr:cNvSpPr>
            <a:spLocks/>
          </xdr:cNvSpPr>
        </xdr:nvSpPr>
        <xdr:spPr>
          <a:xfrm>
            <a:off x="393" y="672"/>
            <a:ext cx="38" cy="1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581025</xdr:colOff>
      <xdr:row>21</xdr:row>
      <xdr:rowOff>19050</xdr:rowOff>
    </xdr:from>
    <xdr:to>
      <xdr:col>8</xdr:col>
      <xdr:colOff>9525</xdr:colOff>
      <xdr:row>23</xdr:row>
      <xdr:rowOff>95250</xdr:rowOff>
    </xdr:to>
    <xdr:sp>
      <xdr:nvSpPr>
        <xdr:cNvPr id="238" name="Rectangle 342"/>
        <xdr:cNvSpPr>
          <a:spLocks/>
        </xdr:cNvSpPr>
      </xdr:nvSpPr>
      <xdr:spPr>
        <a:xfrm>
          <a:off x="2914650" y="5314950"/>
          <a:ext cx="876300" cy="514350"/>
        </a:xfrm>
        <a:prstGeom prst="rect">
          <a:avLst/>
        </a:prstGeom>
        <a:solidFill>
          <a:srgbClr val="424242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21</xdr:row>
      <xdr:rowOff>142875</xdr:rowOff>
    </xdr:from>
    <xdr:to>
      <xdr:col>7</xdr:col>
      <xdr:colOff>28575</xdr:colOff>
      <xdr:row>22</xdr:row>
      <xdr:rowOff>171450</xdr:rowOff>
    </xdr:to>
    <xdr:sp>
      <xdr:nvSpPr>
        <xdr:cNvPr id="239" name="Oval 344"/>
        <xdr:cNvSpPr>
          <a:spLocks/>
        </xdr:cNvSpPr>
      </xdr:nvSpPr>
      <xdr:spPr>
        <a:xfrm>
          <a:off x="3200400" y="5438775"/>
          <a:ext cx="276225" cy="247650"/>
        </a:xfrm>
        <a:prstGeom prst="ellipse">
          <a:avLst/>
        </a:prstGeom>
        <a:solidFill>
          <a:srgbClr val="000000"/>
        </a:solidFill>
        <a:ln w="127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22</xdr:row>
      <xdr:rowOff>95250</xdr:rowOff>
    </xdr:from>
    <xdr:to>
      <xdr:col>6</xdr:col>
      <xdr:colOff>38100</xdr:colOff>
      <xdr:row>23</xdr:row>
      <xdr:rowOff>133350</xdr:rowOff>
    </xdr:to>
    <xdr:sp>
      <xdr:nvSpPr>
        <xdr:cNvPr id="240" name="AutoShape 345"/>
        <xdr:cNvSpPr>
          <a:spLocks/>
        </xdr:cNvSpPr>
      </xdr:nvSpPr>
      <xdr:spPr>
        <a:xfrm rot="14183969" flipV="1">
          <a:off x="2562225" y="5610225"/>
          <a:ext cx="400050" cy="257175"/>
        </a:xfrm>
        <a:custGeom>
          <a:pathLst>
            <a:path h="47" w="21">
              <a:moveTo>
                <a:pt x="0" y="0"/>
              </a:moveTo>
              <a:cubicBezTo>
                <a:pt x="9" y="10"/>
                <a:pt x="19" y="20"/>
                <a:pt x="20" y="28"/>
              </a:cubicBezTo>
              <a:cubicBezTo>
                <a:pt x="21" y="36"/>
                <a:pt x="8" y="44"/>
                <a:pt x="6" y="47"/>
              </a:cubicBezTo>
            </a:path>
          </a:pathLst>
        </a:cu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22</xdr:row>
      <xdr:rowOff>200025</xdr:rowOff>
    </xdr:from>
    <xdr:to>
      <xdr:col>9</xdr:col>
      <xdr:colOff>295275</xdr:colOff>
      <xdr:row>24</xdr:row>
      <xdr:rowOff>0</xdr:rowOff>
    </xdr:to>
    <xdr:sp>
      <xdr:nvSpPr>
        <xdr:cNvPr id="241" name="AutoShape 346"/>
        <xdr:cNvSpPr>
          <a:spLocks/>
        </xdr:cNvSpPr>
      </xdr:nvSpPr>
      <xdr:spPr>
        <a:xfrm flipV="1">
          <a:off x="3648075" y="5715000"/>
          <a:ext cx="904875" cy="238125"/>
        </a:xfrm>
        <a:custGeom>
          <a:pathLst>
            <a:path h="81" w="75">
              <a:moveTo>
                <a:pt x="75" y="0"/>
              </a:moveTo>
              <a:cubicBezTo>
                <a:pt x="60" y="17"/>
                <a:pt x="46" y="34"/>
                <a:pt x="37" y="41"/>
              </a:cubicBezTo>
              <a:cubicBezTo>
                <a:pt x="28" y="48"/>
                <a:pt x="25" y="41"/>
                <a:pt x="19" y="43"/>
              </a:cubicBezTo>
              <a:cubicBezTo>
                <a:pt x="13" y="45"/>
                <a:pt x="6" y="47"/>
                <a:pt x="3" y="51"/>
              </a:cubicBezTo>
              <a:cubicBezTo>
                <a:pt x="0" y="55"/>
                <a:pt x="0" y="61"/>
                <a:pt x="0" y="66"/>
              </a:cubicBezTo>
              <a:cubicBezTo>
                <a:pt x="0" y="71"/>
                <a:pt x="1" y="78"/>
                <a:pt x="2" y="81"/>
              </a:cubicBez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21</xdr:row>
      <xdr:rowOff>209550</xdr:rowOff>
    </xdr:from>
    <xdr:to>
      <xdr:col>6</xdr:col>
      <xdr:colOff>504825</xdr:colOff>
      <xdr:row>22</xdr:row>
      <xdr:rowOff>123825</xdr:rowOff>
    </xdr:to>
    <xdr:sp>
      <xdr:nvSpPr>
        <xdr:cNvPr id="242" name="AutoShape 347"/>
        <xdr:cNvSpPr>
          <a:spLocks/>
        </xdr:cNvSpPr>
      </xdr:nvSpPr>
      <xdr:spPr>
        <a:xfrm rot="35891623">
          <a:off x="3238500" y="5505450"/>
          <a:ext cx="190500" cy="133350"/>
        </a:xfrm>
        <a:prstGeom prst="triangl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22</xdr:row>
      <xdr:rowOff>190500</xdr:rowOff>
    </xdr:from>
    <xdr:to>
      <xdr:col>6</xdr:col>
      <xdr:colOff>95250</xdr:colOff>
      <xdr:row>23</xdr:row>
      <xdr:rowOff>47625</xdr:rowOff>
    </xdr:to>
    <xdr:sp>
      <xdr:nvSpPr>
        <xdr:cNvPr id="243" name="Oval 348"/>
        <xdr:cNvSpPr>
          <a:spLocks/>
        </xdr:cNvSpPr>
      </xdr:nvSpPr>
      <xdr:spPr>
        <a:xfrm>
          <a:off x="2943225" y="5705475"/>
          <a:ext cx="7620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22</xdr:row>
      <xdr:rowOff>161925</xdr:rowOff>
    </xdr:from>
    <xdr:to>
      <xdr:col>7</xdr:col>
      <xdr:colOff>228600</xdr:colOff>
      <xdr:row>23</xdr:row>
      <xdr:rowOff>9525</xdr:rowOff>
    </xdr:to>
    <xdr:sp>
      <xdr:nvSpPr>
        <xdr:cNvPr id="244" name="Oval 349"/>
        <xdr:cNvSpPr>
          <a:spLocks/>
        </xdr:cNvSpPr>
      </xdr:nvSpPr>
      <xdr:spPr>
        <a:xfrm flipH="1">
          <a:off x="3619500" y="5676900"/>
          <a:ext cx="57150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23</xdr:row>
      <xdr:rowOff>133350</xdr:rowOff>
    </xdr:from>
    <xdr:to>
      <xdr:col>5</xdr:col>
      <xdr:colOff>333375</xdr:colOff>
      <xdr:row>24</xdr:row>
      <xdr:rowOff>47625</xdr:rowOff>
    </xdr:to>
    <xdr:sp>
      <xdr:nvSpPr>
        <xdr:cNvPr id="245" name="Oval 350"/>
        <xdr:cNvSpPr>
          <a:spLocks/>
        </xdr:cNvSpPr>
      </xdr:nvSpPr>
      <xdr:spPr>
        <a:xfrm rot="-430870">
          <a:off x="2590800" y="5867400"/>
          <a:ext cx="76200" cy="133350"/>
        </a:xfrm>
        <a:prstGeom prst="ellipse">
          <a:avLst/>
        </a:prstGeom>
        <a:solidFill>
          <a:srgbClr val="E3E3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23</xdr:row>
      <xdr:rowOff>180975</xdr:rowOff>
    </xdr:from>
    <xdr:to>
      <xdr:col>9</xdr:col>
      <xdr:colOff>304800</xdr:colOff>
      <xdr:row>24</xdr:row>
      <xdr:rowOff>28575</xdr:rowOff>
    </xdr:to>
    <xdr:sp>
      <xdr:nvSpPr>
        <xdr:cNvPr id="246" name="Oval 351"/>
        <xdr:cNvSpPr>
          <a:spLocks/>
        </xdr:cNvSpPr>
      </xdr:nvSpPr>
      <xdr:spPr>
        <a:xfrm rot="7090997">
          <a:off x="4429125" y="5915025"/>
          <a:ext cx="133350" cy="66675"/>
        </a:xfrm>
        <a:prstGeom prst="ellipse">
          <a:avLst/>
        </a:prstGeom>
        <a:solidFill>
          <a:srgbClr val="E3E3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37</xdr:row>
      <xdr:rowOff>19050</xdr:rowOff>
    </xdr:from>
    <xdr:to>
      <xdr:col>10</xdr:col>
      <xdr:colOff>38100</xdr:colOff>
      <xdr:row>37</xdr:row>
      <xdr:rowOff>190500</xdr:rowOff>
    </xdr:to>
    <xdr:sp>
      <xdr:nvSpPr>
        <xdr:cNvPr id="247" name="Line 352"/>
        <xdr:cNvSpPr>
          <a:spLocks/>
        </xdr:cNvSpPr>
      </xdr:nvSpPr>
      <xdr:spPr>
        <a:xfrm>
          <a:off x="4524375" y="9553575"/>
          <a:ext cx="304800" cy="1714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32</xdr:row>
      <xdr:rowOff>209550</xdr:rowOff>
    </xdr:from>
    <xdr:to>
      <xdr:col>1</xdr:col>
      <xdr:colOff>47625</xdr:colOff>
      <xdr:row>34</xdr:row>
      <xdr:rowOff>104775</xdr:rowOff>
    </xdr:to>
    <xdr:sp>
      <xdr:nvSpPr>
        <xdr:cNvPr id="248" name="AutoShape 353"/>
        <xdr:cNvSpPr>
          <a:spLocks/>
        </xdr:cNvSpPr>
      </xdr:nvSpPr>
      <xdr:spPr>
        <a:xfrm>
          <a:off x="95250" y="8553450"/>
          <a:ext cx="447675" cy="371475"/>
        </a:xfrm>
        <a:prstGeom prst="star8">
          <a:avLst/>
        </a:prstGeom>
        <a:solidFill>
          <a:srgbClr val="FF00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3
</a:t>
          </a:r>
        </a:p>
      </xdr:txBody>
    </xdr:sp>
    <xdr:clientData/>
  </xdr:twoCellAnchor>
  <xdr:twoCellAnchor>
    <xdr:from>
      <xdr:col>1</xdr:col>
      <xdr:colOff>495300</xdr:colOff>
      <xdr:row>35</xdr:row>
      <xdr:rowOff>142875</xdr:rowOff>
    </xdr:from>
    <xdr:to>
      <xdr:col>4</xdr:col>
      <xdr:colOff>266700</xdr:colOff>
      <xdr:row>38</xdr:row>
      <xdr:rowOff>76200</xdr:rowOff>
    </xdr:to>
    <xdr:sp>
      <xdr:nvSpPr>
        <xdr:cNvPr id="249" name="AutoShape 354"/>
        <xdr:cNvSpPr>
          <a:spLocks/>
        </xdr:cNvSpPr>
      </xdr:nvSpPr>
      <xdr:spPr>
        <a:xfrm>
          <a:off x="990600" y="9201150"/>
          <a:ext cx="1104900" cy="647700"/>
        </a:xfrm>
        <a:prstGeom prst="cub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?? Volts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</a:t>
          </a:r>
        </a:p>
      </xdr:txBody>
    </xdr:sp>
    <xdr:clientData/>
  </xdr:twoCellAnchor>
  <xdr:twoCellAnchor>
    <xdr:from>
      <xdr:col>4</xdr:col>
      <xdr:colOff>190500</xdr:colOff>
      <xdr:row>36</xdr:row>
      <xdr:rowOff>114300</xdr:rowOff>
    </xdr:from>
    <xdr:to>
      <xdr:col>4</xdr:col>
      <xdr:colOff>390525</xdr:colOff>
      <xdr:row>36</xdr:row>
      <xdr:rowOff>228600</xdr:rowOff>
    </xdr:to>
    <xdr:sp>
      <xdr:nvSpPr>
        <xdr:cNvPr id="250" name="Line 355"/>
        <xdr:cNvSpPr>
          <a:spLocks/>
        </xdr:cNvSpPr>
      </xdr:nvSpPr>
      <xdr:spPr>
        <a:xfrm>
          <a:off x="2019300" y="9410700"/>
          <a:ext cx="200025" cy="114300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36</xdr:row>
      <xdr:rowOff>228600</xdr:rowOff>
    </xdr:from>
    <xdr:to>
      <xdr:col>5</xdr:col>
      <xdr:colOff>342900</xdr:colOff>
      <xdr:row>37</xdr:row>
      <xdr:rowOff>0</xdr:rowOff>
    </xdr:to>
    <xdr:sp>
      <xdr:nvSpPr>
        <xdr:cNvPr id="251" name="Line 356"/>
        <xdr:cNvSpPr>
          <a:spLocks/>
        </xdr:cNvSpPr>
      </xdr:nvSpPr>
      <xdr:spPr>
        <a:xfrm flipV="1">
          <a:off x="2238375" y="9525000"/>
          <a:ext cx="438150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37</xdr:row>
      <xdr:rowOff>28575</xdr:rowOff>
    </xdr:from>
    <xdr:to>
      <xdr:col>4</xdr:col>
      <xdr:colOff>390525</xdr:colOff>
      <xdr:row>37</xdr:row>
      <xdr:rowOff>142875</xdr:rowOff>
    </xdr:to>
    <xdr:sp>
      <xdr:nvSpPr>
        <xdr:cNvPr id="252" name="Line 357"/>
        <xdr:cNvSpPr>
          <a:spLocks/>
        </xdr:cNvSpPr>
      </xdr:nvSpPr>
      <xdr:spPr>
        <a:xfrm>
          <a:off x="2019300" y="9563100"/>
          <a:ext cx="200025" cy="114300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36</xdr:row>
      <xdr:rowOff>114300</xdr:rowOff>
    </xdr:from>
    <xdr:to>
      <xdr:col>4</xdr:col>
      <xdr:colOff>38100</xdr:colOff>
      <xdr:row>38</xdr:row>
      <xdr:rowOff>171450</xdr:rowOff>
    </xdr:to>
    <xdr:sp>
      <xdr:nvSpPr>
        <xdr:cNvPr id="253" name="AutoShape 359"/>
        <xdr:cNvSpPr>
          <a:spLocks/>
        </xdr:cNvSpPr>
      </xdr:nvSpPr>
      <xdr:spPr>
        <a:xfrm rot="6761987">
          <a:off x="1152525" y="9410700"/>
          <a:ext cx="714375" cy="533400"/>
        </a:xfrm>
        <a:prstGeom prst="lightningBol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36</xdr:row>
      <xdr:rowOff>114300</xdr:rowOff>
    </xdr:from>
    <xdr:to>
      <xdr:col>4</xdr:col>
      <xdr:colOff>228600</xdr:colOff>
      <xdr:row>36</xdr:row>
      <xdr:rowOff>142875</xdr:rowOff>
    </xdr:to>
    <xdr:sp>
      <xdr:nvSpPr>
        <xdr:cNvPr id="254" name="Oval 360"/>
        <xdr:cNvSpPr>
          <a:spLocks/>
        </xdr:cNvSpPr>
      </xdr:nvSpPr>
      <xdr:spPr>
        <a:xfrm flipH="1">
          <a:off x="2028825" y="9410700"/>
          <a:ext cx="28575" cy="28575"/>
        </a:xfrm>
        <a:prstGeom prst="ellipse">
          <a:avLst/>
        </a:prstGeom>
        <a:solidFill>
          <a:srgbClr val="FFFFFF"/>
        </a:solidFill>
        <a:ln w="57150" cmpd="sng">
          <a:solidFill>
            <a:srgbClr val="E3E3E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37</xdr:row>
      <xdr:rowOff>28575</xdr:rowOff>
    </xdr:from>
    <xdr:to>
      <xdr:col>4</xdr:col>
      <xdr:colOff>228600</xdr:colOff>
      <xdr:row>37</xdr:row>
      <xdr:rowOff>57150</xdr:rowOff>
    </xdr:to>
    <xdr:sp>
      <xdr:nvSpPr>
        <xdr:cNvPr id="255" name="Oval 361"/>
        <xdr:cNvSpPr>
          <a:spLocks/>
        </xdr:cNvSpPr>
      </xdr:nvSpPr>
      <xdr:spPr>
        <a:xfrm flipH="1">
          <a:off x="2028825" y="9563100"/>
          <a:ext cx="28575" cy="28575"/>
        </a:xfrm>
        <a:prstGeom prst="ellipse">
          <a:avLst/>
        </a:prstGeom>
        <a:solidFill>
          <a:srgbClr val="FFFFFF"/>
        </a:solidFill>
        <a:ln w="57150" cmpd="sng">
          <a:solidFill>
            <a:srgbClr val="E3E3E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476250</xdr:colOff>
      <xdr:row>34</xdr:row>
      <xdr:rowOff>228600</xdr:rowOff>
    </xdr:from>
    <xdr:to>
      <xdr:col>10</xdr:col>
      <xdr:colOff>485775</xdr:colOff>
      <xdr:row>38</xdr:row>
      <xdr:rowOff>19050</xdr:rowOff>
    </xdr:to>
    <xdr:grpSp>
      <xdr:nvGrpSpPr>
        <xdr:cNvPr id="256" name="Group 362"/>
        <xdr:cNvGrpSpPr>
          <a:grpSpLocks/>
        </xdr:cNvGrpSpPr>
      </xdr:nvGrpSpPr>
      <xdr:grpSpPr>
        <a:xfrm>
          <a:off x="4733925" y="9048750"/>
          <a:ext cx="542925" cy="742950"/>
          <a:chOff x="384" y="602"/>
          <a:chExt cx="57" cy="82"/>
        </a:xfrm>
        <a:solidFill>
          <a:srgbClr val="FFFFFF"/>
        </a:solidFill>
      </xdr:grpSpPr>
      <xdr:grpSp>
        <xdr:nvGrpSpPr>
          <xdr:cNvPr id="257" name="Group 363"/>
          <xdr:cNvGrpSpPr>
            <a:grpSpLocks/>
          </xdr:cNvGrpSpPr>
        </xdr:nvGrpSpPr>
        <xdr:grpSpPr>
          <a:xfrm>
            <a:off x="384" y="602"/>
            <a:ext cx="57" cy="70"/>
            <a:chOff x="281" y="660"/>
            <a:chExt cx="57" cy="70"/>
          </a:xfrm>
          <a:solidFill>
            <a:srgbClr val="FFFFFF"/>
          </a:solidFill>
        </xdr:grpSpPr>
        <xdr:sp>
          <xdr:nvSpPr>
            <xdr:cNvPr id="258" name="Oval 364"/>
            <xdr:cNvSpPr>
              <a:spLocks/>
            </xdr:cNvSpPr>
          </xdr:nvSpPr>
          <xdr:spPr>
            <a:xfrm>
              <a:off x="281" y="660"/>
              <a:ext cx="57" cy="50"/>
            </a:xfrm>
            <a:prstGeom prst="ellipse">
              <a:avLst/>
            </a:prstGeom>
            <a:solidFill>
              <a:srgbClr val="FFFF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0" name="Rectangle 366"/>
          <xdr:cNvSpPr>
            <a:spLocks/>
          </xdr:cNvSpPr>
        </xdr:nvSpPr>
        <xdr:spPr>
          <a:xfrm>
            <a:off x="393" y="672"/>
            <a:ext cx="38" cy="1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581025</xdr:colOff>
      <xdr:row>34</xdr:row>
      <xdr:rowOff>19050</xdr:rowOff>
    </xdr:from>
    <xdr:to>
      <xdr:col>8</xdr:col>
      <xdr:colOff>9525</xdr:colOff>
      <xdr:row>36</xdr:row>
      <xdr:rowOff>95250</xdr:rowOff>
    </xdr:to>
    <xdr:sp>
      <xdr:nvSpPr>
        <xdr:cNvPr id="261" name="Rectangle 367"/>
        <xdr:cNvSpPr>
          <a:spLocks/>
        </xdr:cNvSpPr>
      </xdr:nvSpPr>
      <xdr:spPr>
        <a:xfrm>
          <a:off x="2914650" y="8839200"/>
          <a:ext cx="876300" cy="552450"/>
        </a:xfrm>
        <a:prstGeom prst="rect">
          <a:avLst/>
        </a:prstGeom>
        <a:solidFill>
          <a:srgbClr val="424242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34</xdr:row>
      <xdr:rowOff>152400</xdr:rowOff>
    </xdr:from>
    <xdr:to>
      <xdr:col>7</xdr:col>
      <xdr:colOff>28575</xdr:colOff>
      <xdr:row>35</xdr:row>
      <xdr:rowOff>180975</xdr:rowOff>
    </xdr:to>
    <xdr:sp>
      <xdr:nvSpPr>
        <xdr:cNvPr id="262" name="Oval 368"/>
        <xdr:cNvSpPr>
          <a:spLocks/>
        </xdr:cNvSpPr>
      </xdr:nvSpPr>
      <xdr:spPr>
        <a:xfrm>
          <a:off x="3200400" y="8972550"/>
          <a:ext cx="276225" cy="266700"/>
        </a:xfrm>
        <a:prstGeom prst="ellipse">
          <a:avLst/>
        </a:prstGeom>
        <a:solidFill>
          <a:srgbClr val="000000"/>
        </a:solidFill>
        <a:ln w="127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35</xdr:row>
      <xdr:rowOff>95250</xdr:rowOff>
    </xdr:from>
    <xdr:to>
      <xdr:col>6</xdr:col>
      <xdr:colOff>38100</xdr:colOff>
      <xdr:row>36</xdr:row>
      <xdr:rowOff>133350</xdr:rowOff>
    </xdr:to>
    <xdr:sp>
      <xdr:nvSpPr>
        <xdr:cNvPr id="263" name="AutoShape 369"/>
        <xdr:cNvSpPr>
          <a:spLocks/>
        </xdr:cNvSpPr>
      </xdr:nvSpPr>
      <xdr:spPr>
        <a:xfrm rot="14183969" flipV="1">
          <a:off x="2562225" y="9153525"/>
          <a:ext cx="400050" cy="276225"/>
        </a:xfrm>
        <a:custGeom>
          <a:pathLst>
            <a:path h="47" w="21">
              <a:moveTo>
                <a:pt x="0" y="0"/>
              </a:moveTo>
              <a:cubicBezTo>
                <a:pt x="9" y="10"/>
                <a:pt x="19" y="20"/>
                <a:pt x="20" y="28"/>
              </a:cubicBezTo>
              <a:cubicBezTo>
                <a:pt x="21" y="36"/>
                <a:pt x="8" y="44"/>
                <a:pt x="6" y="47"/>
              </a:cubicBezTo>
            </a:path>
          </a:pathLst>
        </a:cu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35</xdr:row>
      <xdr:rowOff>209550</xdr:rowOff>
    </xdr:from>
    <xdr:to>
      <xdr:col>9</xdr:col>
      <xdr:colOff>266700</xdr:colOff>
      <xdr:row>37</xdr:row>
      <xdr:rowOff>28575</xdr:rowOff>
    </xdr:to>
    <xdr:sp>
      <xdr:nvSpPr>
        <xdr:cNvPr id="264" name="AutoShape 370"/>
        <xdr:cNvSpPr>
          <a:spLocks/>
        </xdr:cNvSpPr>
      </xdr:nvSpPr>
      <xdr:spPr>
        <a:xfrm flipV="1">
          <a:off x="3648075" y="9267825"/>
          <a:ext cx="876300" cy="295275"/>
        </a:xfrm>
        <a:custGeom>
          <a:pathLst>
            <a:path h="81" w="75">
              <a:moveTo>
                <a:pt x="75" y="0"/>
              </a:moveTo>
              <a:cubicBezTo>
                <a:pt x="60" y="17"/>
                <a:pt x="46" y="34"/>
                <a:pt x="37" y="41"/>
              </a:cubicBezTo>
              <a:cubicBezTo>
                <a:pt x="28" y="48"/>
                <a:pt x="25" y="41"/>
                <a:pt x="19" y="43"/>
              </a:cubicBezTo>
              <a:cubicBezTo>
                <a:pt x="13" y="45"/>
                <a:pt x="6" y="47"/>
                <a:pt x="3" y="51"/>
              </a:cubicBezTo>
              <a:cubicBezTo>
                <a:pt x="0" y="55"/>
                <a:pt x="0" y="61"/>
                <a:pt x="0" y="66"/>
              </a:cubicBezTo>
              <a:cubicBezTo>
                <a:pt x="0" y="71"/>
                <a:pt x="1" y="78"/>
                <a:pt x="2" y="81"/>
              </a:cubicBez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35</xdr:row>
      <xdr:rowOff>0</xdr:rowOff>
    </xdr:from>
    <xdr:to>
      <xdr:col>6</xdr:col>
      <xdr:colOff>495300</xdr:colOff>
      <xdr:row>35</xdr:row>
      <xdr:rowOff>133350</xdr:rowOff>
    </xdr:to>
    <xdr:sp>
      <xdr:nvSpPr>
        <xdr:cNvPr id="265" name="AutoShape 371"/>
        <xdr:cNvSpPr>
          <a:spLocks/>
        </xdr:cNvSpPr>
      </xdr:nvSpPr>
      <xdr:spPr>
        <a:xfrm rot="35891623">
          <a:off x="3228975" y="9058275"/>
          <a:ext cx="190500" cy="133350"/>
        </a:xfrm>
        <a:prstGeom prst="triangl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35</xdr:row>
      <xdr:rowOff>190500</xdr:rowOff>
    </xdr:from>
    <xdr:to>
      <xdr:col>6</xdr:col>
      <xdr:colOff>95250</xdr:colOff>
      <xdr:row>36</xdr:row>
      <xdr:rowOff>47625</xdr:rowOff>
    </xdr:to>
    <xdr:sp>
      <xdr:nvSpPr>
        <xdr:cNvPr id="266" name="Oval 372"/>
        <xdr:cNvSpPr>
          <a:spLocks/>
        </xdr:cNvSpPr>
      </xdr:nvSpPr>
      <xdr:spPr>
        <a:xfrm>
          <a:off x="2943225" y="9248775"/>
          <a:ext cx="76200" cy="952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35</xdr:row>
      <xdr:rowOff>180975</xdr:rowOff>
    </xdr:from>
    <xdr:to>
      <xdr:col>7</xdr:col>
      <xdr:colOff>219075</xdr:colOff>
      <xdr:row>36</xdr:row>
      <xdr:rowOff>0</xdr:rowOff>
    </xdr:to>
    <xdr:sp>
      <xdr:nvSpPr>
        <xdr:cNvPr id="267" name="Oval 373"/>
        <xdr:cNvSpPr>
          <a:spLocks/>
        </xdr:cNvSpPr>
      </xdr:nvSpPr>
      <xdr:spPr>
        <a:xfrm flipH="1">
          <a:off x="3619500" y="9239250"/>
          <a:ext cx="47625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36</xdr:row>
      <xdr:rowOff>133350</xdr:rowOff>
    </xdr:from>
    <xdr:to>
      <xdr:col>5</xdr:col>
      <xdr:colOff>333375</xdr:colOff>
      <xdr:row>37</xdr:row>
      <xdr:rowOff>47625</xdr:rowOff>
    </xdr:to>
    <xdr:sp>
      <xdr:nvSpPr>
        <xdr:cNvPr id="268" name="Oval 374"/>
        <xdr:cNvSpPr>
          <a:spLocks/>
        </xdr:cNvSpPr>
      </xdr:nvSpPr>
      <xdr:spPr>
        <a:xfrm rot="-430870">
          <a:off x="2590800" y="9429750"/>
          <a:ext cx="76200" cy="152400"/>
        </a:xfrm>
        <a:prstGeom prst="ellipse">
          <a:avLst/>
        </a:prstGeom>
        <a:solidFill>
          <a:srgbClr val="E3E3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36</xdr:row>
      <xdr:rowOff>200025</xdr:rowOff>
    </xdr:from>
    <xdr:to>
      <xdr:col>9</xdr:col>
      <xdr:colOff>304800</xdr:colOff>
      <xdr:row>37</xdr:row>
      <xdr:rowOff>47625</xdr:rowOff>
    </xdr:to>
    <xdr:sp>
      <xdr:nvSpPr>
        <xdr:cNvPr id="269" name="Oval 375"/>
        <xdr:cNvSpPr>
          <a:spLocks/>
        </xdr:cNvSpPr>
      </xdr:nvSpPr>
      <xdr:spPr>
        <a:xfrm rot="7090997">
          <a:off x="4429125" y="9496425"/>
          <a:ext cx="133350" cy="85725"/>
        </a:xfrm>
        <a:prstGeom prst="ellipse">
          <a:avLst/>
        </a:prstGeom>
        <a:solidFill>
          <a:srgbClr val="E3E3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38</xdr:row>
      <xdr:rowOff>38100</xdr:rowOff>
    </xdr:from>
    <xdr:to>
      <xdr:col>8</xdr:col>
      <xdr:colOff>200025</xdr:colOff>
      <xdr:row>40</xdr:row>
      <xdr:rowOff>161925</xdr:rowOff>
    </xdr:to>
    <xdr:grpSp>
      <xdr:nvGrpSpPr>
        <xdr:cNvPr id="270" name="Group 376"/>
        <xdr:cNvGrpSpPr>
          <a:grpSpLocks/>
        </xdr:cNvGrpSpPr>
      </xdr:nvGrpSpPr>
      <xdr:grpSpPr>
        <a:xfrm>
          <a:off x="3505200" y="9810750"/>
          <a:ext cx="476250" cy="733425"/>
          <a:chOff x="384" y="602"/>
          <a:chExt cx="57" cy="82"/>
        </a:xfrm>
        <a:solidFill>
          <a:srgbClr val="FFFFFF"/>
        </a:solidFill>
      </xdr:grpSpPr>
      <xdr:grpSp>
        <xdr:nvGrpSpPr>
          <xdr:cNvPr id="271" name="Group 377"/>
          <xdr:cNvGrpSpPr>
            <a:grpSpLocks/>
          </xdr:cNvGrpSpPr>
        </xdr:nvGrpSpPr>
        <xdr:grpSpPr>
          <a:xfrm>
            <a:off x="384" y="602"/>
            <a:ext cx="57" cy="70"/>
            <a:chOff x="281" y="660"/>
            <a:chExt cx="57" cy="70"/>
          </a:xfrm>
          <a:solidFill>
            <a:srgbClr val="FFFFFF"/>
          </a:solidFill>
        </xdr:grpSpPr>
        <xdr:sp>
          <xdr:nvSpPr>
            <xdr:cNvPr id="272" name="Oval 378"/>
            <xdr:cNvSpPr>
              <a:spLocks/>
            </xdr:cNvSpPr>
          </xdr:nvSpPr>
          <xdr:spPr>
            <a:xfrm>
              <a:off x="281" y="660"/>
              <a:ext cx="57" cy="50"/>
            </a:xfrm>
            <a:prstGeom prst="ellipse">
              <a:avLst/>
            </a:prstGeom>
            <a:solidFill>
              <a:srgbClr val="FFFF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74" name="Rectangle 380"/>
          <xdr:cNvSpPr>
            <a:spLocks/>
          </xdr:cNvSpPr>
        </xdr:nvSpPr>
        <xdr:spPr>
          <a:xfrm>
            <a:off x="393" y="672"/>
            <a:ext cx="38" cy="12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104775</xdr:colOff>
      <xdr:row>37</xdr:row>
      <xdr:rowOff>209550</xdr:rowOff>
    </xdr:from>
    <xdr:to>
      <xdr:col>10</xdr:col>
      <xdr:colOff>600075</xdr:colOff>
      <xdr:row>40</xdr:row>
      <xdr:rowOff>142875</xdr:rowOff>
    </xdr:to>
    <xdr:sp>
      <xdr:nvSpPr>
        <xdr:cNvPr id="275" name="AutoShape 382"/>
        <xdr:cNvSpPr>
          <a:spLocks/>
        </xdr:cNvSpPr>
      </xdr:nvSpPr>
      <xdr:spPr>
        <a:xfrm>
          <a:off x="3886200" y="9744075"/>
          <a:ext cx="1504950" cy="781050"/>
        </a:xfrm>
        <a:custGeom>
          <a:pathLst>
            <a:path h="81" w="149">
              <a:moveTo>
                <a:pt x="128" y="0"/>
              </a:moveTo>
              <a:cubicBezTo>
                <a:pt x="131" y="5"/>
                <a:pt x="149" y="23"/>
                <a:pt x="147" y="31"/>
              </a:cubicBezTo>
              <a:cubicBezTo>
                <a:pt x="145" y="39"/>
                <a:pt x="123" y="44"/>
                <a:pt x="113" y="51"/>
              </a:cubicBezTo>
              <a:cubicBezTo>
                <a:pt x="103" y="58"/>
                <a:pt x="97" y="67"/>
                <a:pt x="86" y="72"/>
              </a:cubicBezTo>
              <a:cubicBezTo>
                <a:pt x="75" y="77"/>
                <a:pt x="54" y="78"/>
                <a:pt x="45" y="79"/>
              </a:cubicBezTo>
              <a:cubicBezTo>
                <a:pt x="36" y="80"/>
                <a:pt x="39" y="81"/>
                <a:pt x="32" y="80"/>
              </a:cubicBezTo>
              <a:cubicBezTo>
                <a:pt x="24" y="79"/>
                <a:pt x="7" y="76"/>
                <a:pt x="0" y="75"/>
              </a:cubicBezTo>
            </a:path>
          </a:pathLst>
        </a:cu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3</xdr:row>
      <xdr:rowOff>19050</xdr:rowOff>
    </xdr:from>
    <xdr:to>
      <xdr:col>14</xdr:col>
      <xdr:colOff>190500</xdr:colOff>
      <xdr:row>3</xdr:row>
      <xdr:rowOff>19050</xdr:rowOff>
    </xdr:to>
    <xdr:sp>
      <xdr:nvSpPr>
        <xdr:cNvPr id="276" name="Line 383"/>
        <xdr:cNvSpPr>
          <a:spLocks/>
        </xdr:cNvSpPr>
      </xdr:nvSpPr>
      <xdr:spPr>
        <a:xfrm>
          <a:off x="6076950" y="561975"/>
          <a:ext cx="1714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73</xdr:row>
      <xdr:rowOff>28575</xdr:rowOff>
    </xdr:from>
    <xdr:to>
      <xdr:col>8</xdr:col>
      <xdr:colOff>361950</xdr:colOff>
      <xdr:row>73</xdr:row>
      <xdr:rowOff>209550</xdr:rowOff>
    </xdr:to>
    <xdr:sp>
      <xdr:nvSpPr>
        <xdr:cNvPr id="277" name="Polygon 384"/>
        <xdr:cNvSpPr>
          <a:spLocks/>
        </xdr:cNvSpPr>
      </xdr:nvSpPr>
      <xdr:spPr>
        <a:xfrm>
          <a:off x="3105150" y="19288125"/>
          <a:ext cx="1038225" cy="180975"/>
        </a:xfrm>
        <a:custGeom>
          <a:pathLst>
            <a:path h="24" w="97">
              <a:moveTo>
                <a:pt x="0" y="14"/>
              </a:moveTo>
              <a:lnTo>
                <a:pt x="17" y="14"/>
              </a:lnTo>
              <a:lnTo>
                <a:pt x="28" y="1"/>
              </a:lnTo>
              <a:lnTo>
                <a:pt x="41" y="24"/>
              </a:lnTo>
              <a:lnTo>
                <a:pt x="56" y="0"/>
              </a:lnTo>
              <a:lnTo>
                <a:pt x="68" y="24"/>
              </a:lnTo>
              <a:lnTo>
                <a:pt x="76" y="13"/>
              </a:lnTo>
              <a:lnTo>
                <a:pt x="97" y="13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73</xdr:row>
      <xdr:rowOff>95250</xdr:rowOff>
    </xdr:from>
    <xdr:to>
      <xdr:col>9</xdr:col>
      <xdr:colOff>457200</xdr:colOff>
      <xdr:row>76</xdr:row>
      <xdr:rowOff>142875</xdr:rowOff>
    </xdr:to>
    <xdr:sp>
      <xdr:nvSpPr>
        <xdr:cNvPr id="278" name="Polygon 385"/>
        <xdr:cNvSpPr>
          <a:spLocks/>
        </xdr:cNvSpPr>
      </xdr:nvSpPr>
      <xdr:spPr>
        <a:xfrm rot="5400000">
          <a:off x="4562475" y="19354800"/>
          <a:ext cx="152400" cy="933450"/>
        </a:xfrm>
        <a:custGeom>
          <a:pathLst>
            <a:path h="24" w="97">
              <a:moveTo>
                <a:pt x="0" y="14"/>
              </a:moveTo>
              <a:lnTo>
                <a:pt x="17" y="14"/>
              </a:lnTo>
              <a:lnTo>
                <a:pt x="28" y="1"/>
              </a:lnTo>
              <a:lnTo>
                <a:pt x="41" y="24"/>
              </a:lnTo>
              <a:lnTo>
                <a:pt x="56" y="0"/>
              </a:lnTo>
              <a:lnTo>
                <a:pt x="68" y="24"/>
              </a:lnTo>
              <a:lnTo>
                <a:pt x="76" y="13"/>
              </a:lnTo>
              <a:lnTo>
                <a:pt x="97" y="13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76</xdr:row>
      <xdr:rowOff>38100</xdr:rowOff>
    </xdr:from>
    <xdr:to>
      <xdr:col>8</xdr:col>
      <xdr:colOff>361950</xdr:colOff>
      <xdr:row>76</xdr:row>
      <xdr:rowOff>190500</xdr:rowOff>
    </xdr:to>
    <xdr:sp>
      <xdr:nvSpPr>
        <xdr:cNvPr id="279" name="Polygon 386"/>
        <xdr:cNvSpPr>
          <a:spLocks/>
        </xdr:cNvSpPr>
      </xdr:nvSpPr>
      <xdr:spPr>
        <a:xfrm>
          <a:off x="3105150" y="20183475"/>
          <a:ext cx="1038225" cy="152400"/>
        </a:xfrm>
        <a:custGeom>
          <a:pathLst>
            <a:path h="24" w="97">
              <a:moveTo>
                <a:pt x="0" y="14"/>
              </a:moveTo>
              <a:lnTo>
                <a:pt x="17" y="14"/>
              </a:lnTo>
              <a:lnTo>
                <a:pt x="28" y="1"/>
              </a:lnTo>
              <a:lnTo>
                <a:pt x="41" y="24"/>
              </a:lnTo>
              <a:lnTo>
                <a:pt x="56" y="0"/>
              </a:lnTo>
              <a:lnTo>
                <a:pt x="68" y="24"/>
              </a:lnTo>
              <a:lnTo>
                <a:pt x="76" y="13"/>
              </a:lnTo>
              <a:lnTo>
                <a:pt x="97" y="13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76</xdr:row>
      <xdr:rowOff>76200</xdr:rowOff>
    </xdr:from>
    <xdr:to>
      <xdr:col>9</xdr:col>
      <xdr:colOff>409575</xdr:colOff>
      <xdr:row>76</xdr:row>
      <xdr:rowOff>152400</xdr:rowOff>
    </xdr:to>
    <xdr:sp>
      <xdr:nvSpPr>
        <xdr:cNvPr id="280" name="Oval 397"/>
        <xdr:cNvSpPr>
          <a:spLocks/>
        </xdr:cNvSpPr>
      </xdr:nvSpPr>
      <xdr:spPr>
        <a:xfrm>
          <a:off x="4600575" y="20221575"/>
          <a:ext cx="6667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73</xdr:row>
      <xdr:rowOff>76200</xdr:rowOff>
    </xdr:from>
    <xdr:to>
      <xdr:col>9</xdr:col>
      <xdr:colOff>390525</xdr:colOff>
      <xdr:row>73</xdr:row>
      <xdr:rowOff>152400</xdr:rowOff>
    </xdr:to>
    <xdr:sp>
      <xdr:nvSpPr>
        <xdr:cNvPr id="281" name="Oval 398"/>
        <xdr:cNvSpPr>
          <a:spLocks/>
        </xdr:cNvSpPr>
      </xdr:nvSpPr>
      <xdr:spPr>
        <a:xfrm>
          <a:off x="4581525" y="19335750"/>
          <a:ext cx="6667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71</xdr:row>
      <xdr:rowOff>209550</xdr:rowOff>
    </xdr:from>
    <xdr:to>
      <xdr:col>1</xdr:col>
      <xdr:colOff>9525</xdr:colOff>
      <xdr:row>73</xdr:row>
      <xdr:rowOff>133350</xdr:rowOff>
    </xdr:to>
    <xdr:sp>
      <xdr:nvSpPr>
        <xdr:cNvPr id="282" name="AutoShape 399"/>
        <xdr:cNvSpPr>
          <a:spLocks/>
        </xdr:cNvSpPr>
      </xdr:nvSpPr>
      <xdr:spPr>
        <a:xfrm>
          <a:off x="57150" y="18973800"/>
          <a:ext cx="447675" cy="419100"/>
        </a:xfrm>
        <a:prstGeom prst="star8">
          <a:avLst/>
        </a:prstGeom>
        <a:solidFill>
          <a:srgbClr val="FF00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6
</a:t>
          </a:r>
        </a:p>
      </xdr:txBody>
    </xdr:sp>
    <xdr:clientData/>
  </xdr:twoCellAnchor>
  <xdr:twoCellAnchor>
    <xdr:from>
      <xdr:col>4</xdr:col>
      <xdr:colOff>314325</xdr:colOff>
      <xdr:row>76</xdr:row>
      <xdr:rowOff>123825</xdr:rowOff>
    </xdr:from>
    <xdr:to>
      <xdr:col>6</xdr:col>
      <xdr:colOff>200025</xdr:colOff>
      <xdr:row>76</xdr:row>
      <xdr:rowOff>123825</xdr:rowOff>
    </xdr:to>
    <xdr:sp>
      <xdr:nvSpPr>
        <xdr:cNvPr id="283" name="Line 404"/>
        <xdr:cNvSpPr>
          <a:spLocks/>
        </xdr:cNvSpPr>
      </xdr:nvSpPr>
      <xdr:spPr>
        <a:xfrm>
          <a:off x="2143125" y="20269200"/>
          <a:ext cx="981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74</xdr:row>
      <xdr:rowOff>66675</xdr:rowOff>
    </xdr:from>
    <xdr:to>
      <xdr:col>4</xdr:col>
      <xdr:colOff>447675</xdr:colOff>
      <xdr:row>75</xdr:row>
      <xdr:rowOff>352425</xdr:rowOff>
    </xdr:to>
    <xdr:grpSp>
      <xdr:nvGrpSpPr>
        <xdr:cNvPr id="284" name="Group 409"/>
        <xdr:cNvGrpSpPr>
          <a:grpSpLocks/>
        </xdr:cNvGrpSpPr>
      </xdr:nvGrpSpPr>
      <xdr:grpSpPr>
        <a:xfrm>
          <a:off x="2000250" y="19573875"/>
          <a:ext cx="276225" cy="533400"/>
          <a:chOff x="247" y="1658"/>
          <a:chExt cx="59" cy="94"/>
        </a:xfrm>
        <a:solidFill>
          <a:srgbClr val="FFFFFF"/>
        </a:solidFill>
      </xdr:grpSpPr>
      <xdr:sp>
        <xdr:nvSpPr>
          <xdr:cNvPr id="285" name="Line 401"/>
          <xdr:cNvSpPr>
            <a:spLocks/>
          </xdr:cNvSpPr>
        </xdr:nvSpPr>
        <xdr:spPr>
          <a:xfrm>
            <a:off x="247" y="1717"/>
            <a:ext cx="59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Line 402"/>
          <xdr:cNvSpPr>
            <a:spLocks/>
          </xdr:cNvSpPr>
        </xdr:nvSpPr>
        <xdr:spPr>
          <a:xfrm>
            <a:off x="261" y="1732"/>
            <a:ext cx="35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Line 403"/>
          <xdr:cNvSpPr>
            <a:spLocks/>
          </xdr:cNvSpPr>
        </xdr:nvSpPr>
        <xdr:spPr>
          <a:xfrm>
            <a:off x="278" y="1733"/>
            <a:ext cx="0" cy="1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Line 405"/>
          <xdr:cNvSpPr>
            <a:spLocks/>
          </xdr:cNvSpPr>
        </xdr:nvSpPr>
        <xdr:spPr>
          <a:xfrm flipV="1">
            <a:off x="277" y="1658"/>
            <a:ext cx="0" cy="3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Line 406"/>
          <xdr:cNvSpPr>
            <a:spLocks/>
          </xdr:cNvSpPr>
        </xdr:nvSpPr>
        <xdr:spPr>
          <a:xfrm>
            <a:off x="260" y="1705"/>
            <a:ext cx="35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Line 407"/>
          <xdr:cNvSpPr>
            <a:spLocks/>
          </xdr:cNvSpPr>
        </xdr:nvSpPr>
        <xdr:spPr>
          <a:xfrm>
            <a:off x="247" y="1691"/>
            <a:ext cx="59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352425</xdr:colOff>
      <xdr:row>73</xdr:row>
      <xdr:rowOff>123825</xdr:rowOff>
    </xdr:from>
    <xdr:to>
      <xdr:col>6</xdr:col>
      <xdr:colOff>171450</xdr:colOff>
      <xdr:row>73</xdr:row>
      <xdr:rowOff>133350</xdr:rowOff>
    </xdr:to>
    <xdr:sp>
      <xdr:nvSpPr>
        <xdr:cNvPr id="291" name="Line 408"/>
        <xdr:cNvSpPr>
          <a:spLocks/>
        </xdr:cNvSpPr>
      </xdr:nvSpPr>
      <xdr:spPr>
        <a:xfrm>
          <a:off x="2686050" y="19383375"/>
          <a:ext cx="4095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76</xdr:row>
      <xdr:rowOff>123825</xdr:rowOff>
    </xdr:from>
    <xdr:to>
      <xdr:col>9</xdr:col>
      <xdr:colOff>352425</xdr:colOff>
      <xdr:row>76</xdr:row>
      <xdr:rowOff>123825</xdr:rowOff>
    </xdr:to>
    <xdr:sp>
      <xdr:nvSpPr>
        <xdr:cNvPr id="292" name="Line 410"/>
        <xdr:cNvSpPr>
          <a:spLocks/>
        </xdr:cNvSpPr>
      </xdr:nvSpPr>
      <xdr:spPr>
        <a:xfrm>
          <a:off x="4133850" y="20269200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73</xdr:row>
      <xdr:rowOff>123825</xdr:rowOff>
    </xdr:from>
    <xdr:to>
      <xdr:col>9</xdr:col>
      <xdr:colOff>361950</xdr:colOff>
      <xdr:row>73</xdr:row>
      <xdr:rowOff>123825</xdr:rowOff>
    </xdr:to>
    <xdr:sp>
      <xdr:nvSpPr>
        <xdr:cNvPr id="293" name="Line 411"/>
        <xdr:cNvSpPr>
          <a:spLocks/>
        </xdr:cNvSpPr>
      </xdr:nvSpPr>
      <xdr:spPr>
        <a:xfrm>
          <a:off x="4124325" y="19383375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72</xdr:row>
      <xdr:rowOff>171450</xdr:rowOff>
    </xdr:from>
    <xdr:to>
      <xdr:col>5</xdr:col>
      <xdr:colOff>447675</xdr:colOff>
      <xdr:row>74</xdr:row>
      <xdr:rowOff>123825</xdr:rowOff>
    </xdr:to>
    <xdr:sp>
      <xdr:nvSpPr>
        <xdr:cNvPr id="294" name="Oval 412"/>
        <xdr:cNvSpPr>
          <a:spLocks/>
        </xdr:cNvSpPr>
      </xdr:nvSpPr>
      <xdr:spPr>
        <a:xfrm>
          <a:off x="2295525" y="19183350"/>
          <a:ext cx="485775" cy="4476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A=?</a:t>
          </a:r>
        </a:p>
      </xdr:txBody>
    </xdr:sp>
    <xdr:clientData/>
  </xdr:twoCellAnchor>
  <xdr:twoCellAnchor>
    <xdr:from>
      <xdr:col>4</xdr:col>
      <xdr:colOff>304800</xdr:colOff>
      <xdr:row>73</xdr:row>
      <xdr:rowOff>123825</xdr:rowOff>
    </xdr:from>
    <xdr:to>
      <xdr:col>4</xdr:col>
      <xdr:colOff>466725</xdr:colOff>
      <xdr:row>73</xdr:row>
      <xdr:rowOff>133350</xdr:rowOff>
    </xdr:to>
    <xdr:sp>
      <xdr:nvSpPr>
        <xdr:cNvPr id="295" name="Line 413"/>
        <xdr:cNvSpPr>
          <a:spLocks/>
        </xdr:cNvSpPr>
      </xdr:nvSpPr>
      <xdr:spPr>
        <a:xfrm flipV="1">
          <a:off x="2133600" y="19383375"/>
          <a:ext cx="1619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37</xdr:row>
      <xdr:rowOff>133350</xdr:rowOff>
    </xdr:from>
    <xdr:to>
      <xdr:col>7</xdr:col>
      <xdr:colOff>133350</xdr:colOff>
      <xdr:row>40</xdr:row>
      <xdr:rowOff>104775</xdr:rowOff>
    </xdr:to>
    <xdr:sp>
      <xdr:nvSpPr>
        <xdr:cNvPr id="296" name="AutoShape 414"/>
        <xdr:cNvSpPr>
          <a:spLocks/>
        </xdr:cNvSpPr>
      </xdr:nvSpPr>
      <xdr:spPr>
        <a:xfrm>
          <a:off x="2209800" y="9667875"/>
          <a:ext cx="1371600" cy="819150"/>
        </a:xfrm>
        <a:custGeom>
          <a:pathLst>
            <a:path h="86" w="141">
              <a:moveTo>
                <a:pt x="141" y="83"/>
              </a:moveTo>
              <a:cubicBezTo>
                <a:pt x="128" y="84"/>
                <a:pt x="115" y="86"/>
                <a:pt x="105" y="83"/>
              </a:cubicBezTo>
              <a:cubicBezTo>
                <a:pt x="95" y="80"/>
                <a:pt x="86" y="74"/>
                <a:pt x="79" y="68"/>
              </a:cubicBezTo>
              <a:cubicBezTo>
                <a:pt x="72" y="62"/>
                <a:pt x="67" y="57"/>
                <a:pt x="60" y="48"/>
              </a:cubicBezTo>
              <a:cubicBezTo>
                <a:pt x="53" y="39"/>
                <a:pt x="45" y="19"/>
                <a:pt x="35" y="11"/>
              </a:cubicBezTo>
              <a:cubicBezTo>
                <a:pt x="25" y="3"/>
                <a:pt x="6" y="2"/>
                <a:pt x="0" y="0"/>
              </a:cubicBez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79</xdr:row>
      <xdr:rowOff>47625</xdr:rowOff>
    </xdr:from>
    <xdr:to>
      <xdr:col>6</xdr:col>
      <xdr:colOff>47625</xdr:colOff>
      <xdr:row>79</xdr:row>
      <xdr:rowOff>381000</xdr:rowOff>
    </xdr:to>
    <xdr:sp>
      <xdr:nvSpPr>
        <xdr:cNvPr id="297" name="Oval 415"/>
        <xdr:cNvSpPr>
          <a:spLocks/>
        </xdr:cNvSpPr>
      </xdr:nvSpPr>
      <xdr:spPr>
        <a:xfrm>
          <a:off x="2609850" y="21069300"/>
          <a:ext cx="361950" cy="333375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5</xdr:col>
      <xdr:colOff>419100</xdr:colOff>
      <xdr:row>80</xdr:row>
      <xdr:rowOff>209550</xdr:rowOff>
    </xdr:from>
    <xdr:to>
      <xdr:col>5</xdr:col>
      <xdr:colOff>419100</xdr:colOff>
      <xdr:row>81</xdr:row>
      <xdr:rowOff>28575</xdr:rowOff>
    </xdr:to>
    <xdr:sp>
      <xdr:nvSpPr>
        <xdr:cNvPr id="298" name="Line 417"/>
        <xdr:cNvSpPr>
          <a:spLocks/>
        </xdr:cNvSpPr>
      </xdr:nvSpPr>
      <xdr:spPr>
        <a:xfrm rot="5346520">
          <a:off x="2752725" y="21621750"/>
          <a:ext cx="0" cy="2476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80</xdr:row>
      <xdr:rowOff>257175</xdr:rowOff>
    </xdr:from>
    <xdr:to>
      <xdr:col>5</xdr:col>
      <xdr:colOff>352425</xdr:colOff>
      <xdr:row>80</xdr:row>
      <xdr:rowOff>409575</xdr:rowOff>
    </xdr:to>
    <xdr:sp>
      <xdr:nvSpPr>
        <xdr:cNvPr id="299" name="Line 418"/>
        <xdr:cNvSpPr>
          <a:spLocks/>
        </xdr:cNvSpPr>
      </xdr:nvSpPr>
      <xdr:spPr>
        <a:xfrm rot="5346520">
          <a:off x="2686050" y="21669375"/>
          <a:ext cx="0" cy="1524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80</xdr:row>
      <xdr:rowOff>333375</xdr:rowOff>
    </xdr:from>
    <xdr:to>
      <xdr:col>5</xdr:col>
      <xdr:colOff>333375</xdr:colOff>
      <xdr:row>80</xdr:row>
      <xdr:rowOff>333375</xdr:rowOff>
    </xdr:to>
    <xdr:sp>
      <xdr:nvSpPr>
        <xdr:cNvPr id="300" name="Line 419"/>
        <xdr:cNvSpPr>
          <a:spLocks/>
        </xdr:cNvSpPr>
      </xdr:nvSpPr>
      <xdr:spPr>
        <a:xfrm rot="5346520">
          <a:off x="2562225" y="21745575"/>
          <a:ext cx="104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80</xdr:row>
      <xdr:rowOff>333375</xdr:rowOff>
    </xdr:from>
    <xdr:to>
      <xdr:col>6</xdr:col>
      <xdr:colOff>133350</xdr:colOff>
      <xdr:row>80</xdr:row>
      <xdr:rowOff>333375</xdr:rowOff>
    </xdr:to>
    <xdr:sp>
      <xdr:nvSpPr>
        <xdr:cNvPr id="301" name="Line 420"/>
        <xdr:cNvSpPr>
          <a:spLocks/>
        </xdr:cNvSpPr>
      </xdr:nvSpPr>
      <xdr:spPr>
        <a:xfrm rot="5346520" flipV="1">
          <a:off x="2886075" y="21745575"/>
          <a:ext cx="171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80</xdr:row>
      <xdr:rowOff>266700</xdr:rowOff>
    </xdr:from>
    <xdr:to>
      <xdr:col>5</xdr:col>
      <xdr:colOff>476250</xdr:colOff>
      <xdr:row>80</xdr:row>
      <xdr:rowOff>409575</xdr:rowOff>
    </xdr:to>
    <xdr:sp>
      <xdr:nvSpPr>
        <xdr:cNvPr id="302" name="Line 421"/>
        <xdr:cNvSpPr>
          <a:spLocks/>
        </xdr:cNvSpPr>
      </xdr:nvSpPr>
      <xdr:spPr>
        <a:xfrm rot="5346520">
          <a:off x="2809875" y="21678900"/>
          <a:ext cx="0" cy="1428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80</xdr:row>
      <xdr:rowOff>209550</xdr:rowOff>
    </xdr:from>
    <xdr:to>
      <xdr:col>5</xdr:col>
      <xdr:colOff>542925</xdr:colOff>
      <xdr:row>81</xdr:row>
      <xdr:rowOff>28575</xdr:rowOff>
    </xdr:to>
    <xdr:sp>
      <xdr:nvSpPr>
        <xdr:cNvPr id="303" name="Line 422"/>
        <xdr:cNvSpPr>
          <a:spLocks/>
        </xdr:cNvSpPr>
      </xdr:nvSpPr>
      <xdr:spPr>
        <a:xfrm rot="5346520">
          <a:off x="2876550" y="21621750"/>
          <a:ext cx="0" cy="2476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75</xdr:row>
      <xdr:rowOff>323850</xdr:rowOff>
    </xdr:from>
    <xdr:to>
      <xdr:col>4</xdr:col>
      <xdr:colOff>314325</xdr:colOff>
      <xdr:row>76</xdr:row>
      <xdr:rowOff>123825</xdr:rowOff>
    </xdr:to>
    <xdr:sp>
      <xdr:nvSpPr>
        <xdr:cNvPr id="304" name="Line 423"/>
        <xdr:cNvSpPr>
          <a:spLocks/>
        </xdr:cNvSpPr>
      </xdr:nvSpPr>
      <xdr:spPr>
        <a:xfrm>
          <a:off x="2143125" y="20078700"/>
          <a:ext cx="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73</xdr:row>
      <xdr:rowOff>123825</xdr:rowOff>
    </xdr:from>
    <xdr:to>
      <xdr:col>4</xdr:col>
      <xdr:colOff>314325</xdr:colOff>
      <xdr:row>74</xdr:row>
      <xdr:rowOff>95250</xdr:rowOff>
    </xdr:to>
    <xdr:sp>
      <xdr:nvSpPr>
        <xdr:cNvPr id="305" name="Line 424"/>
        <xdr:cNvSpPr>
          <a:spLocks/>
        </xdr:cNvSpPr>
      </xdr:nvSpPr>
      <xdr:spPr>
        <a:xfrm>
          <a:off x="2143125" y="19383375"/>
          <a:ext cx="0" cy="219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85</xdr:row>
      <xdr:rowOff>85725</xdr:rowOff>
    </xdr:from>
    <xdr:to>
      <xdr:col>1</xdr:col>
      <xdr:colOff>28575</xdr:colOff>
      <xdr:row>88</xdr:row>
      <xdr:rowOff>0</xdr:rowOff>
    </xdr:to>
    <xdr:sp>
      <xdr:nvSpPr>
        <xdr:cNvPr id="306" name="AutoShape 425"/>
        <xdr:cNvSpPr>
          <a:spLocks/>
        </xdr:cNvSpPr>
      </xdr:nvSpPr>
      <xdr:spPr>
        <a:xfrm>
          <a:off x="76200" y="22993350"/>
          <a:ext cx="447675" cy="419100"/>
        </a:xfrm>
        <a:prstGeom prst="star8">
          <a:avLst/>
        </a:prstGeom>
        <a:solidFill>
          <a:srgbClr val="FF00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7
</a:t>
          </a:r>
        </a:p>
      </xdr:txBody>
    </xdr:sp>
    <xdr:clientData/>
  </xdr:twoCellAnchor>
  <xdr:twoCellAnchor>
    <xdr:from>
      <xdr:col>5</xdr:col>
      <xdr:colOff>257175</xdr:colOff>
      <xdr:row>95</xdr:row>
      <xdr:rowOff>161925</xdr:rowOff>
    </xdr:from>
    <xdr:to>
      <xdr:col>5</xdr:col>
      <xdr:colOff>571500</xdr:colOff>
      <xdr:row>95</xdr:row>
      <xdr:rowOff>428625</xdr:rowOff>
    </xdr:to>
    <xdr:sp>
      <xdr:nvSpPr>
        <xdr:cNvPr id="307" name="Oval 426"/>
        <xdr:cNvSpPr>
          <a:spLocks/>
        </xdr:cNvSpPr>
      </xdr:nvSpPr>
      <xdr:spPr>
        <a:xfrm>
          <a:off x="2590800" y="25746075"/>
          <a:ext cx="314325" cy="2667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</a:t>
          </a:r>
        </a:p>
      </xdr:txBody>
    </xdr:sp>
    <xdr:clientData/>
  </xdr:twoCellAnchor>
  <xdr:twoCellAnchor>
    <xdr:from>
      <xdr:col>7</xdr:col>
      <xdr:colOff>161925</xdr:colOff>
      <xdr:row>103</xdr:row>
      <xdr:rowOff>9525</xdr:rowOff>
    </xdr:from>
    <xdr:to>
      <xdr:col>7</xdr:col>
      <xdr:colOff>238125</xdr:colOff>
      <xdr:row>103</xdr:row>
      <xdr:rowOff>161925</xdr:rowOff>
    </xdr:to>
    <xdr:sp>
      <xdr:nvSpPr>
        <xdr:cNvPr id="308" name="Oval 161"/>
        <xdr:cNvSpPr>
          <a:spLocks/>
        </xdr:cNvSpPr>
      </xdr:nvSpPr>
      <xdr:spPr>
        <a:xfrm>
          <a:off x="3609975" y="28136850"/>
          <a:ext cx="76200" cy="152400"/>
        </a:xfrm>
        <a:prstGeom prst="ellipse">
          <a:avLst/>
        </a:prstGeom>
        <a:solidFill>
          <a:srgbClr val="E3E3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102</xdr:row>
      <xdr:rowOff>123825</xdr:rowOff>
    </xdr:from>
    <xdr:to>
      <xdr:col>5</xdr:col>
      <xdr:colOff>266700</xdr:colOff>
      <xdr:row>103</xdr:row>
      <xdr:rowOff>123825</xdr:rowOff>
    </xdr:to>
    <xdr:sp>
      <xdr:nvSpPr>
        <xdr:cNvPr id="309" name="Oval 160"/>
        <xdr:cNvSpPr>
          <a:spLocks/>
        </xdr:cNvSpPr>
      </xdr:nvSpPr>
      <xdr:spPr>
        <a:xfrm>
          <a:off x="2524125" y="28089225"/>
          <a:ext cx="76200" cy="161925"/>
        </a:xfrm>
        <a:prstGeom prst="ellipse">
          <a:avLst/>
        </a:prstGeom>
        <a:solidFill>
          <a:srgbClr val="E3E3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131</xdr:row>
      <xdr:rowOff>38100</xdr:rowOff>
    </xdr:from>
    <xdr:to>
      <xdr:col>6</xdr:col>
      <xdr:colOff>180975</xdr:colOff>
      <xdr:row>133</xdr:row>
      <xdr:rowOff>38100</xdr:rowOff>
    </xdr:to>
    <xdr:sp>
      <xdr:nvSpPr>
        <xdr:cNvPr id="310" name="Arc 428"/>
        <xdr:cNvSpPr>
          <a:spLocks/>
        </xdr:cNvSpPr>
      </xdr:nvSpPr>
      <xdr:spPr>
        <a:xfrm>
          <a:off x="2952750" y="33747075"/>
          <a:ext cx="152400" cy="590550"/>
        </a:xfrm>
        <a:prstGeom prst="arc">
          <a:avLst>
            <a:gd name="adj1" fmla="val -27356671"/>
            <a:gd name="adj2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131</xdr:row>
      <xdr:rowOff>0</xdr:rowOff>
    </xdr:from>
    <xdr:to>
      <xdr:col>6</xdr:col>
      <xdr:colOff>85725</xdr:colOff>
      <xdr:row>132</xdr:row>
      <xdr:rowOff>0</xdr:rowOff>
    </xdr:to>
    <xdr:sp>
      <xdr:nvSpPr>
        <xdr:cNvPr id="311" name="Line 429"/>
        <xdr:cNvSpPr>
          <a:spLocks/>
        </xdr:cNvSpPr>
      </xdr:nvSpPr>
      <xdr:spPr>
        <a:xfrm>
          <a:off x="3009900" y="33708975"/>
          <a:ext cx="0" cy="3810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131</xdr:row>
      <xdr:rowOff>0</xdr:rowOff>
    </xdr:from>
    <xdr:to>
      <xdr:col>6</xdr:col>
      <xdr:colOff>238125</xdr:colOff>
      <xdr:row>132</xdr:row>
      <xdr:rowOff>9525</xdr:rowOff>
    </xdr:to>
    <xdr:sp>
      <xdr:nvSpPr>
        <xdr:cNvPr id="312" name="Line 430"/>
        <xdr:cNvSpPr>
          <a:spLocks/>
        </xdr:cNvSpPr>
      </xdr:nvSpPr>
      <xdr:spPr>
        <a:xfrm>
          <a:off x="3162300" y="33708975"/>
          <a:ext cx="0" cy="390525"/>
        </a:xfrm>
        <a:prstGeom prst="line">
          <a:avLst/>
        </a:prstGeom>
        <a:noFill/>
        <a:ln w="38100" cmpd="sng">
          <a:solidFill>
            <a:srgbClr val="66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131</xdr:row>
      <xdr:rowOff>0</xdr:rowOff>
    </xdr:from>
    <xdr:to>
      <xdr:col>6</xdr:col>
      <xdr:colOff>161925</xdr:colOff>
      <xdr:row>132</xdr:row>
      <xdr:rowOff>9525</xdr:rowOff>
    </xdr:to>
    <xdr:sp>
      <xdr:nvSpPr>
        <xdr:cNvPr id="313" name="Line 431"/>
        <xdr:cNvSpPr>
          <a:spLocks/>
        </xdr:cNvSpPr>
      </xdr:nvSpPr>
      <xdr:spPr>
        <a:xfrm>
          <a:off x="3086100" y="33708975"/>
          <a:ext cx="0" cy="390525"/>
        </a:xfrm>
        <a:prstGeom prst="line">
          <a:avLst/>
        </a:prstGeom>
        <a:noFill/>
        <a:ln w="38100" cmpd="sng">
          <a:solidFill>
            <a:srgbClr val="66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131</xdr:row>
      <xdr:rowOff>0</xdr:rowOff>
    </xdr:from>
    <xdr:to>
      <xdr:col>6</xdr:col>
      <xdr:colOff>371475</xdr:colOff>
      <xdr:row>132</xdr:row>
      <xdr:rowOff>9525</xdr:rowOff>
    </xdr:to>
    <xdr:sp>
      <xdr:nvSpPr>
        <xdr:cNvPr id="314" name="Line 432"/>
        <xdr:cNvSpPr>
          <a:spLocks/>
        </xdr:cNvSpPr>
      </xdr:nvSpPr>
      <xdr:spPr>
        <a:xfrm>
          <a:off x="3295650" y="33708975"/>
          <a:ext cx="0" cy="390525"/>
        </a:xfrm>
        <a:prstGeom prst="line">
          <a:avLst/>
        </a:prstGeom>
        <a:noFill/>
        <a:ln w="38100" cmpd="sng">
          <a:solidFill>
            <a:srgbClr val="D3D3D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131</xdr:row>
      <xdr:rowOff>0</xdr:rowOff>
    </xdr:from>
    <xdr:to>
      <xdr:col>9</xdr:col>
      <xdr:colOff>152400</xdr:colOff>
      <xdr:row>132</xdr:row>
      <xdr:rowOff>9525</xdr:rowOff>
    </xdr:to>
    <xdr:sp>
      <xdr:nvSpPr>
        <xdr:cNvPr id="315" name="Line 433"/>
        <xdr:cNvSpPr>
          <a:spLocks/>
        </xdr:cNvSpPr>
      </xdr:nvSpPr>
      <xdr:spPr>
        <a:xfrm>
          <a:off x="4410075" y="33708975"/>
          <a:ext cx="0" cy="390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131</xdr:row>
      <xdr:rowOff>0</xdr:rowOff>
    </xdr:from>
    <xdr:to>
      <xdr:col>9</xdr:col>
      <xdr:colOff>371475</xdr:colOff>
      <xdr:row>132</xdr:row>
      <xdr:rowOff>9525</xdr:rowOff>
    </xdr:to>
    <xdr:sp>
      <xdr:nvSpPr>
        <xdr:cNvPr id="316" name="Line 434"/>
        <xdr:cNvSpPr>
          <a:spLocks/>
        </xdr:cNvSpPr>
      </xdr:nvSpPr>
      <xdr:spPr>
        <a:xfrm>
          <a:off x="4629150" y="33708975"/>
          <a:ext cx="0" cy="390525"/>
        </a:xfrm>
        <a:prstGeom prst="line">
          <a:avLst/>
        </a:prstGeom>
        <a:noFill/>
        <a:ln w="38100" cmpd="sng">
          <a:solidFill>
            <a:srgbClr val="E3E3E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131</xdr:row>
      <xdr:rowOff>171450</xdr:rowOff>
    </xdr:from>
    <xdr:to>
      <xdr:col>9</xdr:col>
      <xdr:colOff>9525</xdr:colOff>
      <xdr:row>131</xdr:row>
      <xdr:rowOff>190500</xdr:rowOff>
    </xdr:to>
    <xdr:grpSp>
      <xdr:nvGrpSpPr>
        <xdr:cNvPr id="317" name="Group 435"/>
        <xdr:cNvGrpSpPr>
          <a:grpSpLocks/>
        </xdr:cNvGrpSpPr>
      </xdr:nvGrpSpPr>
      <xdr:grpSpPr>
        <a:xfrm>
          <a:off x="3467100" y="33880425"/>
          <a:ext cx="800100" cy="19050"/>
          <a:chOff x="387" y="387"/>
          <a:chExt cx="72" cy="1"/>
        </a:xfrm>
        <a:solidFill>
          <a:srgbClr val="FFFFFF"/>
        </a:solidFill>
      </xdr:grpSpPr>
      <xdr:sp>
        <xdr:nvSpPr>
          <xdr:cNvPr id="318" name="Line 436"/>
          <xdr:cNvSpPr>
            <a:spLocks/>
          </xdr:cNvSpPr>
        </xdr:nvSpPr>
        <xdr:spPr>
          <a:xfrm flipV="1">
            <a:off x="387" y="388"/>
            <a:ext cx="24" cy="0"/>
          </a:xfrm>
          <a:prstGeom prst="line">
            <a:avLst/>
          </a:prstGeom>
          <a:noFill/>
          <a:ln w="28575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Line 437"/>
          <xdr:cNvSpPr>
            <a:spLocks/>
          </xdr:cNvSpPr>
        </xdr:nvSpPr>
        <xdr:spPr>
          <a:xfrm flipV="1">
            <a:off x="411" y="388"/>
            <a:ext cx="28" cy="0"/>
          </a:xfrm>
          <a:prstGeom prst="line">
            <a:avLst/>
          </a:prstGeom>
          <a:noFill/>
          <a:ln w="571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Line 438"/>
          <xdr:cNvSpPr>
            <a:spLocks/>
          </xdr:cNvSpPr>
        </xdr:nvSpPr>
        <xdr:spPr>
          <a:xfrm>
            <a:off x="438" y="387"/>
            <a:ext cx="21" cy="1"/>
          </a:xfrm>
          <a:prstGeom prst="line">
            <a:avLst/>
          </a:prstGeom>
          <a:noFill/>
          <a:ln w="28575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95250</xdr:colOff>
      <xdr:row>135</xdr:row>
      <xdr:rowOff>0</xdr:rowOff>
    </xdr:from>
    <xdr:to>
      <xdr:col>6</xdr:col>
      <xdr:colOff>95250</xdr:colOff>
      <xdr:row>136</xdr:row>
      <xdr:rowOff>9525</xdr:rowOff>
    </xdr:to>
    <xdr:sp>
      <xdr:nvSpPr>
        <xdr:cNvPr id="321" name="Line 439"/>
        <xdr:cNvSpPr>
          <a:spLocks/>
        </xdr:cNvSpPr>
      </xdr:nvSpPr>
      <xdr:spPr>
        <a:xfrm flipH="1">
          <a:off x="3019425" y="34890075"/>
          <a:ext cx="0" cy="39052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135</xdr:row>
      <xdr:rowOff>0</xdr:rowOff>
    </xdr:from>
    <xdr:to>
      <xdr:col>6</xdr:col>
      <xdr:colOff>161925</xdr:colOff>
      <xdr:row>136</xdr:row>
      <xdr:rowOff>9525</xdr:rowOff>
    </xdr:to>
    <xdr:sp>
      <xdr:nvSpPr>
        <xdr:cNvPr id="322" name="Line 441"/>
        <xdr:cNvSpPr>
          <a:spLocks/>
        </xdr:cNvSpPr>
      </xdr:nvSpPr>
      <xdr:spPr>
        <a:xfrm>
          <a:off x="3086100" y="34890075"/>
          <a:ext cx="0" cy="390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135</xdr:row>
      <xdr:rowOff>0</xdr:rowOff>
    </xdr:from>
    <xdr:to>
      <xdr:col>6</xdr:col>
      <xdr:colOff>371475</xdr:colOff>
      <xdr:row>136</xdr:row>
      <xdr:rowOff>9525</xdr:rowOff>
    </xdr:to>
    <xdr:sp>
      <xdr:nvSpPr>
        <xdr:cNvPr id="323" name="Line 442"/>
        <xdr:cNvSpPr>
          <a:spLocks/>
        </xdr:cNvSpPr>
      </xdr:nvSpPr>
      <xdr:spPr>
        <a:xfrm>
          <a:off x="3295650" y="34890075"/>
          <a:ext cx="0" cy="390525"/>
        </a:xfrm>
        <a:prstGeom prst="line">
          <a:avLst/>
        </a:prstGeom>
        <a:noFill/>
        <a:ln w="38100" cmpd="sng">
          <a:solidFill>
            <a:srgbClr val="E3E3E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135</xdr:row>
      <xdr:rowOff>0</xdr:rowOff>
    </xdr:from>
    <xdr:to>
      <xdr:col>9</xdr:col>
      <xdr:colOff>85725</xdr:colOff>
      <xdr:row>136</xdr:row>
      <xdr:rowOff>0</xdr:rowOff>
    </xdr:to>
    <xdr:sp>
      <xdr:nvSpPr>
        <xdr:cNvPr id="324" name="Line 443"/>
        <xdr:cNvSpPr>
          <a:spLocks/>
        </xdr:cNvSpPr>
      </xdr:nvSpPr>
      <xdr:spPr>
        <a:xfrm>
          <a:off x="4343400" y="34890075"/>
          <a:ext cx="0" cy="381000"/>
        </a:xfrm>
        <a:prstGeom prst="line">
          <a:avLst/>
        </a:prstGeom>
        <a:noFill/>
        <a:ln w="38100" cmpd="sng">
          <a:solidFill>
            <a:srgbClr val="CC99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135</xdr:row>
      <xdr:rowOff>0</xdr:rowOff>
    </xdr:from>
    <xdr:to>
      <xdr:col>9</xdr:col>
      <xdr:colOff>238125</xdr:colOff>
      <xdr:row>136</xdr:row>
      <xdr:rowOff>9525</xdr:rowOff>
    </xdr:to>
    <xdr:sp>
      <xdr:nvSpPr>
        <xdr:cNvPr id="325" name="Line 444"/>
        <xdr:cNvSpPr>
          <a:spLocks/>
        </xdr:cNvSpPr>
      </xdr:nvSpPr>
      <xdr:spPr>
        <a:xfrm>
          <a:off x="4495800" y="34890075"/>
          <a:ext cx="0" cy="390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135</xdr:row>
      <xdr:rowOff>0</xdr:rowOff>
    </xdr:from>
    <xdr:to>
      <xdr:col>9</xdr:col>
      <xdr:colOff>161925</xdr:colOff>
      <xdr:row>136</xdr:row>
      <xdr:rowOff>9525</xdr:rowOff>
    </xdr:to>
    <xdr:sp>
      <xdr:nvSpPr>
        <xdr:cNvPr id="326" name="Line 445"/>
        <xdr:cNvSpPr>
          <a:spLocks/>
        </xdr:cNvSpPr>
      </xdr:nvSpPr>
      <xdr:spPr>
        <a:xfrm>
          <a:off x="4419600" y="34890075"/>
          <a:ext cx="0" cy="390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135</xdr:row>
      <xdr:rowOff>0</xdr:rowOff>
    </xdr:from>
    <xdr:to>
      <xdr:col>9</xdr:col>
      <xdr:colOff>371475</xdr:colOff>
      <xdr:row>136</xdr:row>
      <xdr:rowOff>9525</xdr:rowOff>
    </xdr:to>
    <xdr:sp>
      <xdr:nvSpPr>
        <xdr:cNvPr id="327" name="Line 446"/>
        <xdr:cNvSpPr>
          <a:spLocks/>
        </xdr:cNvSpPr>
      </xdr:nvSpPr>
      <xdr:spPr>
        <a:xfrm>
          <a:off x="4629150" y="34890075"/>
          <a:ext cx="0" cy="390525"/>
        </a:xfrm>
        <a:prstGeom prst="line">
          <a:avLst/>
        </a:prstGeom>
        <a:noFill/>
        <a:ln w="38100" cmpd="sng">
          <a:solidFill>
            <a:srgbClr val="E3E3E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131</xdr:row>
      <xdr:rowOff>19050</xdr:rowOff>
    </xdr:from>
    <xdr:to>
      <xdr:col>9</xdr:col>
      <xdr:colOff>76200</xdr:colOff>
      <xdr:row>132</xdr:row>
      <xdr:rowOff>9525</xdr:rowOff>
    </xdr:to>
    <xdr:sp>
      <xdr:nvSpPr>
        <xdr:cNvPr id="328" name="Line 447"/>
        <xdr:cNvSpPr>
          <a:spLocks/>
        </xdr:cNvSpPr>
      </xdr:nvSpPr>
      <xdr:spPr>
        <a:xfrm>
          <a:off x="4333875" y="33728025"/>
          <a:ext cx="0" cy="371475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131</xdr:row>
      <xdr:rowOff>0</xdr:rowOff>
    </xdr:from>
    <xdr:to>
      <xdr:col>9</xdr:col>
      <xdr:colOff>371475</xdr:colOff>
      <xdr:row>132</xdr:row>
      <xdr:rowOff>9525</xdr:rowOff>
    </xdr:to>
    <xdr:sp>
      <xdr:nvSpPr>
        <xdr:cNvPr id="329" name="Line 449"/>
        <xdr:cNvSpPr>
          <a:spLocks/>
        </xdr:cNvSpPr>
      </xdr:nvSpPr>
      <xdr:spPr>
        <a:xfrm>
          <a:off x="4629150" y="33708975"/>
          <a:ext cx="0" cy="390525"/>
        </a:xfrm>
        <a:prstGeom prst="line">
          <a:avLst/>
        </a:prstGeom>
        <a:noFill/>
        <a:ln w="38100" cmpd="sng">
          <a:solidFill>
            <a:srgbClr val="D3D3D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135</xdr:row>
      <xdr:rowOff>190500</xdr:rowOff>
    </xdr:from>
    <xdr:to>
      <xdr:col>9</xdr:col>
      <xdr:colOff>0</xdr:colOff>
      <xdr:row>135</xdr:row>
      <xdr:rowOff>209550</xdr:rowOff>
    </xdr:to>
    <xdr:grpSp>
      <xdr:nvGrpSpPr>
        <xdr:cNvPr id="330" name="Group 450"/>
        <xdr:cNvGrpSpPr>
          <a:grpSpLocks/>
        </xdr:cNvGrpSpPr>
      </xdr:nvGrpSpPr>
      <xdr:grpSpPr>
        <a:xfrm>
          <a:off x="3457575" y="35080575"/>
          <a:ext cx="800100" cy="19050"/>
          <a:chOff x="387" y="387"/>
          <a:chExt cx="72" cy="1"/>
        </a:xfrm>
        <a:solidFill>
          <a:srgbClr val="FFFFFF"/>
        </a:solidFill>
      </xdr:grpSpPr>
      <xdr:sp>
        <xdr:nvSpPr>
          <xdr:cNvPr id="331" name="Line 451"/>
          <xdr:cNvSpPr>
            <a:spLocks/>
          </xdr:cNvSpPr>
        </xdr:nvSpPr>
        <xdr:spPr>
          <a:xfrm flipV="1">
            <a:off x="387" y="388"/>
            <a:ext cx="24" cy="0"/>
          </a:xfrm>
          <a:prstGeom prst="line">
            <a:avLst/>
          </a:prstGeom>
          <a:noFill/>
          <a:ln w="28575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Line 452"/>
          <xdr:cNvSpPr>
            <a:spLocks/>
          </xdr:cNvSpPr>
        </xdr:nvSpPr>
        <xdr:spPr>
          <a:xfrm flipV="1">
            <a:off x="411" y="388"/>
            <a:ext cx="28" cy="0"/>
          </a:xfrm>
          <a:prstGeom prst="line">
            <a:avLst/>
          </a:prstGeom>
          <a:noFill/>
          <a:ln w="571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Line 453"/>
          <xdr:cNvSpPr>
            <a:spLocks/>
          </xdr:cNvSpPr>
        </xdr:nvSpPr>
        <xdr:spPr>
          <a:xfrm>
            <a:off x="438" y="387"/>
            <a:ext cx="21" cy="1"/>
          </a:xfrm>
          <a:prstGeom prst="line">
            <a:avLst/>
          </a:prstGeom>
          <a:noFill/>
          <a:ln w="28575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9525</xdr:colOff>
      <xdr:row>131</xdr:row>
      <xdr:rowOff>171450</xdr:rowOff>
    </xdr:from>
    <xdr:to>
      <xdr:col>10</xdr:col>
      <xdr:colOff>209550</xdr:colOff>
      <xdr:row>131</xdr:row>
      <xdr:rowOff>190500</xdr:rowOff>
    </xdr:to>
    <xdr:sp>
      <xdr:nvSpPr>
        <xdr:cNvPr id="334" name="Line 454"/>
        <xdr:cNvSpPr>
          <a:spLocks/>
        </xdr:cNvSpPr>
      </xdr:nvSpPr>
      <xdr:spPr>
        <a:xfrm>
          <a:off x="4800600" y="33880425"/>
          <a:ext cx="200025" cy="19050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135</xdr:row>
      <xdr:rowOff>190500</xdr:rowOff>
    </xdr:from>
    <xdr:to>
      <xdr:col>10</xdr:col>
      <xdr:colOff>219075</xdr:colOff>
      <xdr:row>135</xdr:row>
      <xdr:rowOff>190500</xdr:rowOff>
    </xdr:to>
    <xdr:sp>
      <xdr:nvSpPr>
        <xdr:cNvPr id="335" name="Line 461"/>
        <xdr:cNvSpPr>
          <a:spLocks/>
        </xdr:cNvSpPr>
      </xdr:nvSpPr>
      <xdr:spPr>
        <a:xfrm>
          <a:off x="4791075" y="35080575"/>
          <a:ext cx="219075" cy="0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135</xdr:row>
      <xdr:rowOff>152400</xdr:rowOff>
    </xdr:from>
    <xdr:to>
      <xdr:col>5</xdr:col>
      <xdr:colOff>581025</xdr:colOff>
      <xdr:row>135</xdr:row>
      <xdr:rowOff>171450</xdr:rowOff>
    </xdr:to>
    <xdr:sp>
      <xdr:nvSpPr>
        <xdr:cNvPr id="336" name="Line 471"/>
        <xdr:cNvSpPr>
          <a:spLocks/>
        </xdr:cNvSpPr>
      </xdr:nvSpPr>
      <xdr:spPr>
        <a:xfrm>
          <a:off x="2724150" y="35042475"/>
          <a:ext cx="190500" cy="19050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131</xdr:row>
      <xdr:rowOff>171450</xdr:rowOff>
    </xdr:from>
    <xdr:to>
      <xdr:col>6</xdr:col>
      <xdr:colOff>0</xdr:colOff>
      <xdr:row>131</xdr:row>
      <xdr:rowOff>228600</xdr:rowOff>
    </xdr:to>
    <xdr:sp>
      <xdr:nvSpPr>
        <xdr:cNvPr id="337" name="Line 475"/>
        <xdr:cNvSpPr>
          <a:spLocks/>
        </xdr:cNvSpPr>
      </xdr:nvSpPr>
      <xdr:spPr>
        <a:xfrm flipV="1">
          <a:off x="2790825" y="33880425"/>
          <a:ext cx="133350" cy="57150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131</xdr:row>
      <xdr:rowOff>38100</xdr:rowOff>
    </xdr:from>
    <xdr:to>
      <xdr:col>9</xdr:col>
      <xdr:colOff>161925</xdr:colOff>
      <xdr:row>133</xdr:row>
      <xdr:rowOff>38100</xdr:rowOff>
    </xdr:to>
    <xdr:sp>
      <xdr:nvSpPr>
        <xdr:cNvPr id="338" name="Arc 476"/>
        <xdr:cNvSpPr>
          <a:spLocks/>
        </xdr:cNvSpPr>
      </xdr:nvSpPr>
      <xdr:spPr>
        <a:xfrm>
          <a:off x="4267200" y="33747075"/>
          <a:ext cx="152400" cy="590550"/>
        </a:xfrm>
        <a:prstGeom prst="arc">
          <a:avLst>
            <a:gd name="adj1" fmla="val -27356671"/>
            <a:gd name="adj2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131</xdr:row>
      <xdr:rowOff>0</xdr:rowOff>
    </xdr:from>
    <xdr:to>
      <xdr:col>9</xdr:col>
      <xdr:colOff>228600</xdr:colOff>
      <xdr:row>132</xdr:row>
      <xdr:rowOff>9525</xdr:rowOff>
    </xdr:to>
    <xdr:sp>
      <xdr:nvSpPr>
        <xdr:cNvPr id="339" name="Line 477"/>
        <xdr:cNvSpPr>
          <a:spLocks/>
        </xdr:cNvSpPr>
      </xdr:nvSpPr>
      <xdr:spPr>
        <a:xfrm>
          <a:off x="4486275" y="33708975"/>
          <a:ext cx="0" cy="390525"/>
        </a:xfrm>
        <a:prstGeom prst="line">
          <a:avLst/>
        </a:prstGeom>
        <a:noFill/>
        <a:ln w="38100" cmpd="sng">
          <a:solidFill>
            <a:srgbClr val="66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131</xdr:row>
      <xdr:rowOff>0</xdr:rowOff>
    </xdr:from>
    <xdr:to>
      <xdr:col>9</xdr:col>
      <xdr:colOff>371475</xdr:colOff>
      <xdr:row>132</xdr:row>
      <xdr:rowOff>9525</xdr:rowOff>
    </xdr:to>
    <xdr:sp>
      <xdr:nvSpPr>
        <xdr:cNvPr id="340" name="Line 478"/>
        <xdr:cNvSpPr>
          <a:spLocks/>
        </xdr:cNvSpPr>
      </xdr:nvSpPr>
      <xdr:spPr>
        <a:xfrm>
          <a:off x="4629150" y="33708975"/>
          <a:ext cx="0" cy="390525"/>
        </a:xfrm>
        <a:prstGeom prst="line">
          <a:avLst/>
        </a:prstGeom>
        <a:noFill/>
        <a:ln w="38100" cmpd="sng">
          <a:solidFill>
            <a:srgbClr val="D3D3D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135</xdr:row>
      <xdr:rowOff>0</xdr:rowOff>
    </xdr:from>
    <xdr:to>
      <xdr:col>9</xdr:col>
      <xdr:colOff>238125</xdr:colOff>
      <xdr:row>136</xdr:row>
      <xdr:rowOff>9525</xdr:rowOff>
    </xdr:to>
    <xdr:sp>
      <xdr:nvSpPr>
        <xdr:cNvPr id="341" name="Line 479"/>
        <xdr:cNvSpPr>
          <a:spLocks/>
        </xdr:cNvSpPr>
      </xdr:nvSpPr>
      <xdr:spPr>
        <a:xfrm>
          <a:off x="4495800" y="34890075"/>
          <a:ext cx="0" cy="390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135</xdr:row>
      <xdr:rowOff>0</xdr:rowOff>
    </xdr:from>
    <xdr:to>
      <xdr:col>9</xdr:col>
      <xdr:colOff>161925</xdr:colOff>
      <xdr:row>136</xdr:row>
      <xdr:rowOff>9525</xdr:rowOff>
    </xdr:to>
    <xdr:sp>
      <xdr:nvSpPr>
        <xdr:cNvPr id="342" name="Line 480"/>
        <xdr:cNvSpPr>
          <a:spLocks/>
        </xdr:cNvSpPr>
      </xdr:nvSpPr>
      <xdr:spPr>
        <a:xfrm>
          <a:off x="4419600" y="34890075"/>
          <a:ext cx="0" cy="390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135</xdr:row>
      <xdr:rowOff>0</xdr:rowOff>
    </xdr:from>
    <xdr:to>
      <xdr:col>9</xdr:col>
      <xdr:colOff>371475</xdr:colOff>
      <xdr:row>136</xdr:row>
      <xdr:rowOff>9525</xdr:rowOff>
    </xdr:to>
    <xdr:sp>
      <xdr:nvSpPr>
        <xdr:cNvPr id="343" name="Line 481"/>
        <xdr:cNvSpPr>
          <a:spLocks/>
        </xdr:cNvSpPr>
      </xdr:nvSpPr>
      <xdr:spPr>
        <a:xfrm>
          <a:off x="4629150" y="34890075"/>
          <a:ext cx="0" cy="390525"/>
        </a:xfrm>
        <a:prstGeom prst="line">
          <a:avLst/>
        </a:prstGeom>
        <a:noFill/>
        <a:ln w="38100" cmpd="sng">
          <a:solidFill>
            <a:srgbClr val="D3D3D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135</xdr:row>
      <xdr:rowOff>0</xdr:rowOff>
    </xdr:from>
    <xdr:to>
      <xdr:col>6</xdr:col>
      <xdr:colOff>238125</xdr:colOff>
      <xdr:row>136</xdr:row>
      <xdr:rowOff>9525</xdr:rowOff>
    </xdr:to>
    <xdr:sp>
      <xdr:nvSpPr>
        <xdr:cNvPr id="344" name="Line 482"/>
        <xdr:cNvSpPr>
          <a:spLocks/>
        </xdr:cNvSpPr>
      </xdr:nvSpPr>
      <xdr:spPr>
        <a:xfrm>
          <a:off x="3162300" y="34890075"/>
          <a:ext cx="0" cy="390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135</xdr:row>
      <xdr:rowOff>0</xdr:rowOff>
    </xdr:from>
    <xdr:to>
      <xdr:col>6</xdr:col>
      <xdr:colOff>161925</xdr:colOff>
      <xdr:row>136</xdr:row>
      <xdr:rowOff>9525</xdr:rowOff>
    </xdr:to>
    <xdr:sp>
      <xdr:nvSpPr>
        <xdr:cNvPr id="345" name="Line 483"/>
        <xdr:cNvSpPr>
          <a:spLocks/>
        </xdr:cNvSpPr>
      </xdr:nvSpPr>
      <xdr:spPr>
        <a:xfrm>
          <a:off x="3086100" y="34890075"/>
          <a:ext cx="0" cy="390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135</xdr:row>
      <xdr:rowOff>0</xdr:rowOff>
    </xdr:from>
    <xdr:to>
      <xdr:col>6</xdr:col>
      <xdr:colOff>371475</xdr:colOff>
      <xdr:row>136</xdr:row>
      <xdr:rowOff>9525</xdr:rowOff>
    </xdr:to>
    <xdr:sp>
      <xdr:nvSpPr>
        <xdr:cNvPr id="346" name="Line 484"/>
        <xdr:cNvSpPr>
          <a:spLocks/>
        </xdr:cNvSpPr>
      </xdr:nvSpPr>
      <xdr:spPr>
        <a:xfrm>
          <a:off x="3295650" y="34890075"/>
          <a:ext cx="0" cy="390525"/>
        </a:xfrm>
        <a:prstGeom prst="line">
          <a:avLst/>
        </a:prstGeom>
        <a:noFill/>
        <a:ln w="38100" cmpd="sng">
          <a:solidFill>
            <a:srgbClr val="D3D3D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127</xdr:row>
      <xdr:rowOff>0</xdr:rowOff>
    </xdr:from>
    <xdr:to>
      <xdr:col>1</xdr:col>
      <xdr:colOff>0</xdr:colOff>
      <xdr:row>128</xdr:row>
      <xdr:rowOff>9525</xdr:rowOff>
    </xdr:to>
    <xdr:sp>
      <xdr:nvSpPr>
        <xdr:cNvPr id="347" name="AutoShape 486"/>
        <xdr:cNvSpPr>
          <a:spLocks/>
        </xdr:cNvSpPr>
      </xdr:nvSpPr>
      <xdr:spPr>
        <a:xfrm>
          <a:off x="47625" y="32461200"/>
          <a:ext cx="447675" cy="409575"/>
        </a:xfrm>
        <a:prstGeom prst="star8">
          <a:avLst/>
        </a:prstGeom>
        <a:solidFill>
          <a:srgbClr val="FF00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9
</a:t>
          </a:r>
        </a:p>
      </xdr:txBody>
    </xdr:sp>
    <xdr:clientData/>
  </xdr:twoCellAnchor>
  <xdr:twoCellAnchor>
    <xdr:from>
      <xdr:col>5</xdr:col>
      <xdr:colOff>514350</xdr:colOff>
      <xdr:row>126</xdr:row>
      <xdr:rowOff>0</xdr:rowOff>
    </xdr:from>
    <xdr:to>
      <xdr:col>8</xdr:col>
      <xdr:colOff>57150</xdr:colOff>
      <xdr:row>131</xdr:row>
      <xdr:rowOff>76200</xdr:rowOff>
    </xdr:to>
    <xdr:grpSp>
      <xdr:nvGrpSpPr>
        <xdr:cNvPr id="348" name="Group 487"/>
        <xdr:cNvGrpSpPr>
          <a:grpSpLocks/>
        </xdr:cNvGrpSpPr>
      </xdr:nvGrpSpPr>
      <xdr:grpSpPr>
        <a:xfrm>
          <a:off x="2847975" y="32299275"/>
          <a:ext cx="990600" cy="1485900"/>
          <a:chOff x="297" y="1091"/>
          <a:chExt cx="94" cy="139"/>
        </a:xfrm>
        <a:solidFill>
          <a:srgbClr val="FFFFFF"/>
        </a:solidFill>
      </xdr:grpSpPr>
      <xdr:grpSp>
        <xdr:nvGrpSpPr>
          <xdr:cNvPr id="349" name="Group 488"/>
          <xdr:cNvGrpSpPr>
            <a:grpSpLocks/>
          </xdr:cNvGrpSpPr>
        </xdr:nvGrpSpPr>
        <xdr:grpSpPr>
          <a:xfrm>
            <a:off x="297" y="1091"/>
            <a:ext cx="94" cy="139"/>
            <a:chOff x="286" y="1073"/>
            <a:chExt cx="94" cy="139"/>
          </a:xfrm>
          <a:solidFill>
            <a:srgbClr val="FFFFFF"/>
          </a:solidFill>
        </xdr:grpSpPr>
        <xdr:sp>
          <xdr:nvSpPr>
            <xdr:cNvPr id="350" name="Rectangle 489"/>
            <xdr:cNvSpPr>
              <a:spLocks/>
            </xdr:cNvSpPr>
          </xdr:nvSpPr>
          <xdr:spPr>
            <a:xfrm>
              <a:off x="286" y="1073"/>
              <a:ext cx="77" cy="81"/>
            </a:xfrm>
            <a:prstGeom prst="rect">
              <a:avLst/>
            </a:prstGeom>
            <a:solidFill>
              <a:srgbClr val="424242"/>
            </a:solidFill>
            <a:ln w="571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1" name="TextBox 490"/>
            <xdr:cNvSpPr txBox="1">
              <a:spLocks noChangeArrowheads="1"/>
            </xdr:cNvSpPr>
          </xdr:nvSpPr>
          <xdr:spPr>
            <a:xfrm>
              <a:off x="291" y="1082"/>
              <a:ext cx="67" cy="23"/>
            </a:xfrm>
            <a:prstGeom prst="rect">
              <a:avLst/>
            </a:prstGeom>
            <a:solidFill>
              <a:srgbClr val="FFFFFF"/>
            </a:solidFill>
            <a:ln w="571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     ?.? v</a:t>
              </a:r>
            </a:p>
          </xdr:txBody>
        </xdr:sp>
        <xdr:sp>
          <xdr:nvSpPr>
            <xdr:cNvPr id="352" name="Oval 491"/>
            <xdr:cNvSpPr>
              <a:spLocks/>
            </xdr:cNvSpPr>
          </xdr:nvSpPr>
          <xdr:spPr>
            <a:xfrm>
              <a:off x="311" y="1112"/>
              <a:ext cx="29" cy="28"/>
            </a:xfrm>
            <a:prstGeom prst="ellipse">
              <a:avLst/>
            </a:prstGeom>
            <a:solidFill>
              <a:srgbClr val="000000"/>
            </a:solidFill>
            <a:ln w="12700" cmpd="sng">
              <a:solidFill>
                <a:srgbClr val="96969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3" name="AutoShape 492"/>
            <xdr:cNvSpPr>
              <a:spLocks/>
            </xdr:cNvSpPr>
          </xdr:nvSpPr>
          <xdr:spPr>
            <a:xfrm>
              <a:off x="356" y="1146"/>
              <a:ext cx="24" cy="65"/>
            </a:xfrm>
            <a:custGeom>
              <a:pathLst>
                <a:path h="47" w="21">
                  <a:moveTo>
                    <a:pt x="0" y="0"/>
                  </a:moveTo>
                  <a:cubicBezTo>
                    <a:pt x="9" y="10"/>
                    <a:pt x="19" y="20"/>
                    <a:pt x="20" y="28"/>
                  </a:cubicBezTo>
                  <a:cubicBezTo>
                    <a:pt x="21" y="36"/>
                    <a:pt x="8" y="44"/>
                    <a:pt x="6" y="47"/>
                  </a:cubicBezTo>
                </a:path>
              </a:pathLst>
            </a:custGeom>
            <a:noFill/>
            <a:ln w="381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4" name="AutoShape 493"/>
            <xdr:cNvSpPr>
              <a:spLocks/>
            </xdr:cNvSpPr>
          </xdr:nvSpPr>
          <xdr:spPr>
            <a:xfrm>
              <a:off x="287" y="1130"/>
              <a:ext cx="69" cy="82"/>
            </a:xfrm>
            <a:custGeom>
              <a:pathLst>
                <a:path h="81" w="75">
                  <a:moveTo>
                    <a:pt x="75" y="0"/>
                  </a:moveTo>
                  <a:cubicBezTo>
                    <a:pt x="60" y="17"/>
                    <a:pt x="46" y="34"/>
                    <a:pt x="37" y="41"/>
                  </a:cubicBezTo>
                  <a:cubicBezTo>
                    <a:pt x="28" y="48"/>
                    <a:pt x="25" y="41"/>
                    <a:pt x="19" y="43"/>
                  </a:cubicBezTo>
                  <a:cubicBezTo>
                    <a:pt x="13" y="45"/>
                    <a:pt x="6" y="47"/>
                    <a:pt x="3" y="51"/>
                  </a:cubicBezTo>
                  <a:cubicBezTo>
                    <a:pt x="0" y="55"/>
                    <a:pt x="0" y="61"/>
                    <a:pt x="0" y="66"/>
                  </a:cubicBezTo>
                  <a:cubicBezTo>
                    <a:pt x="0" y="71"/>
                    <a:pt x="1" y="78"/>
                    <a:pt x="2" y="81"/>
                  </a:cubicBezTo>
                </a:path>
              </a:pathLst>
            </a:cu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55" name="AutoShape 494"/>
          <xdr:cNvSpPr>
            <a:spLocks/>
          </xdr:cNvSpPr>
        </xdr:nvSpPr>
        <xdr:spPr>
          <a:xfrm rot="23610391">
            <a:off x="330" y="1133"/>
            <a:ext cx="14" cy="20"/>
          </a:xfrm>
          <a:prstGeom prst="triangle">
            <a:avLst/>
          </a:pr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Oval 495"/>
          <xdr:cNvSpPr>
            <a:spLocks/>
          </xdr:cNvSpPr>
        </xdr:nvSpPr>
        <xdr:spPr>
          <a:xfrm>
            <a:off x="363" y="1162"/>
            <a:ext cx="8" cy="9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Oval 496"/>
          <xdr:cNvSpPr>
            <a:spLocks/>
          </xdr:cNvSpPr>
        </xdr:nvSpPr>
        <xdr:spPr>
          <a:xfrm flipH="1">
            <a:off x="361" y="1148"/>
            <a:ext cx="6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28575</xdr:colOff>
      <xdr:row>133</xdr:row>
      <xdr:rowOff>38100</xdr:rowOff>
    </xdr:from>
    <xdr:to>
      <xdr:col>9</xdr:col>
      <xdr:colOff>180975</xdr:colOff>
      <xdr:row>135</xdr:row>
      <xdr:rowOff>38100</xdr:rowOff>
    </xdr:to>
    <xdr:sp>
      <xdr:nvSpPr>
        <xdr:cNvPr id="358" name="Arc 497"/>
        <xdr:cNvSpPr>
          <a:spLocks/>
        </xdr:cNvSpPr>
      </xdr:nvSpPr>
      <xdr:spPr>
        <a:xfrm>
          <a:off x="4286250" y="34337625"/>
          <a:ext cx="152400" cy="590550"/>
        </a:xfrm>
        <a:prstGeom prst="arc">
          <a:avLst>
            <a:gd name="adj1" fmla="val -27356671"/>
            <a:gd name="adj2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131</xdr:row>
      <xdr:rowOff>19050</xdr:rowOff>
    </xdr:from>
    <xdr:to>
      <xdr:col>7</xdr:col>
      <xdr:colOff>238125</xdr:colOff>
      <xdr:row>131</xdr:row>
      <xdr:rowOff>342900</xdr:rowOff>
    </xdr:to>
    <xdr:sp>
      <xdr:nvSpPr>
        <xdr:cNvPr id="359" name="Oval 498"/>
        <xdr:cNvSpPr>
          <a:spLocks/>
        </xdr:cNvSpPr>
      </xdr:nvSpPr>
      <xdr:spPr>
        <a:xfrm>
          <a:off x="3609975" y="33728025"/>
          <a:ext cx="76200" cy="323850"/>
        </a:xfrm>
        <a:prstGeom prst="ellipse">
          <a:avLst/>
        </a:prstGeom>
        <a:solidFill>
          <a:srgbClr val="E3E3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131</xdr:row>
      <xdr:rowOff>19050</xdr:rowOff>
    </xdr:from>
    <xdr:to>
      <xdr:col>5</xdr:col>
      <xdr:colOff>561975</xdr:colOff>
      <xdr:row>131</xdr:row>
      <xdr:rowOff>342900</xdr:rowOff>
    </xdr:to>
    <xdr:sp>
      <xdr:nvSpPr>
        <xdr:cNvPr id="360" name="Oval 499"/>
        <xdr:cNvSpPr>
          <a:spLocks/>
        </xdr:cNvSpPr>
      </xdr:nvSpPr>
      <xdr:spPr>
        <a:xfrm>
          <a:off x="2819400" y="33728025"/>
          <a:ext cx="76200" cy="323850"/>
        </a:xfrm>
        <a:prstGeom prst="ellipse">
          <a:avLst/>
        </a:prstGeom>
        <a:solidFill>
          <a:srgbClr val="E3E3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134</xdr:row>
      <xdr:rowOff>123825</xdr:rowOff>
    </xdr:from>
    <xdr:to>
      <xdr:col>1</xdr:col>
      <xdr:colOff>409575</xdr:colOff>
      <xdr:row>134</xdr:row>
      <xdr:rowOff>123825</xdr:rowOff>
    </xdr:to>
    <xdr:sp>
      <xdr:nvSpPr>
        <xdr:cNvPr id="361" name="Line 500"/>
        <xdr:cNvSpPr>
          <a:spLocks/>
        </xdr:cNvSpPr>
      </xdr:nvSpPr>
      <xdr:spPr>
        <a:xfrm>
          <a:off x="914400" y="34804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143</xdr:row>
      <xdr:rowOff>0</xdr:rowOff>
    </xdr:from>
    <xdr:to>
      <xdr:col>1</xdr:col>
      <xdr:colOff>409575</xdr:colOff>
      <xdr:row>143</xdr:row>
      <xdr:rowOff>0</xdr:rowOff>
    </xdr:to>
    <xdr:sp>
      <xdr:nvSpPr>
        <xdr:cNvPr id="362" name="Line 501"/>
        <xdr:cNvSpPr>
          <a:spLocks/>
        </xdr:cNvSpPr>
      </xdr:nvSpPr>
      <xdr:spPr>
        <a:xfrm>
          <a:off x="914400" y="36433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141</xdr:row>
      <xdr:rowOff>123825</xdr:rowOff>
    </xdr:from>
    <xdr:to>
      <xdr:col>1</xdr:col>
      <xdr:colOff>409575</xdr:colOff>
      <xdr:row>141</xdr:row>
      <xdr:rowOff>123825</xdr:rowOff>
    </xdr:to>
    <xdr:sp>
      <xdr:nvSpPr>
        <xdr:cNvPr id="363" name="Line 503"/>
        <xdr:cNvSpPr>
          <a:spLocks/>
        </xdr:cNvSpPr>
      </xdr:nvSpPr>
      <xdr:spPr>
        <a:xfrm>
          <a:off x="914400" y="36195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131</xdr:row>
      <xdr:rowOff>114300</xdr:rowOff>
    </xdr:from>
    <xdr:to>
      <xdr:col>4</xdr:col>
      <xdr:colOff>438150</xdr:colOff>
      <xdr:row>136</xdr:row>
      <xdr:rowOff>9525</xdr:rowOff>
    </xdr:to>
    <xdr:grpSp>
      <xdr:nvGrpSpPr>
        <xdr:cNvPr id="364" name="Group 512"/>
        <xdr:cNvGrpSpPr>
          <a:grpSpLocks/>
        </xdr:cNvGrpSpPr>
      </xdr:nvGrpSpPr>
      <xdr:grpSpPr>
        <a:xfrm>
          <a:off x="1809750" y="33823275"/>
          <a:ext cx="457200" cy="1457325"/>
          <a:chOff x="301" y="3344"/>
          <a:chExt cx="48" cy="93"/>
        </a:xfrm>
        <a:solidFill>
          <a:srgbClr val="FFFFFF"/>
        </a:solidFill>
      </xdr:grpSpPr>
      <xdr:sp>
        <xdr:nvSpPr>
          <xdr:cNvPr id="365" name="Rectangle 506"/>
          <xdr:cNvSpPr>
            <a:spLocks/>
          </xdr:cNvSpPr>
        </xdr:nvSpPr>
        <xdr:spPr>
          <a:xfrm>
            <a:off x="301" y="3344"/>
            <a:ext cx="48" cy="33"/>
          </a:xfrm>
          <a:prstGeom prst="rect">
            <a:avLst/>
          </a:prstGeom>
          <a:solidFill>
            <a:srgbClr val="E3E3E3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507"/>
          <xdr:cNvSpPr>
            <a:spLocks/>
          </xdr:cNvSpPr>
        </xdr:nvSpPr>
        <xdr:spPr>
          <a:xfrm>
            <a:off x="301" y="3377"/>
            <a:ext cx="48" cy="37"/>
          </a:xfrm>
          <a:prstGeom prst="rect">
            <a:avLst/>
          </a:prstGeom>
          <a:solidFill>
            <a:srgbClr val="E3E3E3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509"/>
          <xdr:cNvSpPr>
            <a:spLocks/>
          </xdr:cNvSpPr>
        </xdr:nvSpPr>
        <xdr:spPr>
          <a:xfrm>
            <a:off x="322" y="3425"/>
            <a:ext cx="8" cy="8"/>
          </a:xfrm>
          <a:prstGeom prst="rect">
            <a:avLst/>
          </a:prstGeom>
          <a:solidFill>
            <a:srgbClr val="E3E3E3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508"/>
          <xdr:cNvSpPr>
            <a:spLocks/>
          </xdr:cNvSpPr>
        </xdr:nvSpPr>
        <xdr:spPr>
          <a:xfrm>
            <a:off x="305" y="3429"/>
            <a:ext cx="40" cy="8"/>
          </a:xfrm>
          <a:prstGeom prst="rect">
            <a:avLst/>
          </a:prstGeom>
          <a:solidFill>
            <a:srgbClr val="E3E3E3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135</xdr:row>
      <xdr:rowOff>304800</xdr:rowOff>
    </xdr:from>
    <xdr:to>
      <xdr:col>4</xdr:col>
      <xdr:colOff>390525</xdr:colOff>
      <xdr:row>135</xdr:row>
      <xdr:rowOff>304800</xdr:rowOff>
    </xdr:to>
    <xdr:sp>
      <xdr:nvSpPr>
        <xdr:cNvPr id="369" name="Line 510"/>
        <xdr:cNvSpPr>
          <a:spLocks/>
        </xdr:cNvSpPr>
      </xdr:nvSpPr>
      <xdr:spPr>
        <a:xfrm>
          <a:off x="1857375" y="35194875"/>
          <a:ext cx="361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131</xdr:row>
      <xdr:rowOff>266700</xdr:rowOff>
    </xdr:from>
    <xdr:to>
      <xdr:col>4</xdr:col>
      <xdr:colOff>295275</xdr:colOff>
      <xdr:row>133</xdr:row>
      <xdr:rowOff>171450</xdr:rowOff>
    </xdr:to>
    <xdr:sp>
      <xdr:nvSpPr>
        <xdr:cNvPr id="370" name="AutoShape 485"/>
        <xdr:cNvSpPr>
          <a:spLocks/>
        </xdr:cNvSpPr>
      </xdr:nvSpPr>
      <xdr:spPr>
        <a:xfrm rot="1057592">
          <a:off x="1781175" y="33975675"/>
          <a:ext cx="342900" cy="495300"/>
        </a:xfrm>
        <a:prstGeom prst="lightningBol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131</xdr:row>
      <xdr:rowOff>76200</xdr:rowOff>
    </xdr:from>
    <xdr:to>
      <xdr:col>5</xdr:col>
      <xdr:colOff>447675</xdr:colOff>
      <xdr:row>131</xdr:row>
      <xdr:rowOff>266700</xdr:rowOff>
    </xdr:to>
    <xdr:sp>
      <xdr:nvSpPr>
        <xdr:cNvPr id="371" name="AutoShape 513"/>
        <xdr:cNvSpPr>
          <a:spLocks/>
        </xdr:cNvSpPr>
      </xdr:nvSpPr>
      <xdr:spPr>
        <a:xfrm>
          <a:off x="2266950" y="33785175"/>
          <a:ext cx="514350" cy="190500"/>
        </a:xfrm>
        <a:custGeom>
          <a:pathLst>
            <a:path h="12" w="63">
              <a:moveTo>
                <a:pt x="63" y="8"/>
              </a:moveTo>
              <a:cubicBezTo>
                <a:pt x="57" y="10"/>
                <a:pt x="52" y="12"/>
                <a:pt x="47" y="12"/>
              </a:cubicBezTo>
              <a:cubicBezTo>
                <a:pt x="42" y="12"/>
                <a:pt x="38" y="12"/>
                <a:pt x="33" y="10"/>
              </a:cubicBezTo>
              <a:cubicBezTo>
                <a:pt x="28" y="8"/>
                <a:pt x="22" y="3"/>
                <a:pt x="18" y="2"/>
              </a:cubicBezTo>
              <a:cubicBezTo>
                <a:pt x="14" y="1"/>
                <a:pt x="11" y="0"/>
                <a:pt x="8" y="1"/>
              </a:cubicBezTo>
              <a:cubicBezTo>
                <a:pt x="5" y="2"/>
                <a:pt x="1" y="5"/>
                <a:pt x="0" y="6"/>
              </a:cubicBezTo>
            </a:path>
          </a:pathLst>
        </a:cu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131</xdr:row>
      <xdr:rowOff>190500</xdr:rowOff>
    </xdr:from>
    <xdr:to>
      <xdr:col>5</xdr:col>
      <xdr:colOff>371475</xdr:colOff>
      <xdr:row>135</xdr:row>
      <xdr:rowOff>190500</xdr:rowOff>
    </xdr:to>
    <xdr:sp>
      <xdr:nvSpPr>
        <xdr:cNvPr id="372" name="AutoShape 514"/>
        <xdr:cNvSpPr>
          <a:spLocks/>
        </xdr:cNvSpPr>
      </xdr:nvSpPr>
      <xdr:spPr>
        <a:xfrm>
          <a:off x="2266950" y="33899475"/>
          <a:ext cx="438150" cy="1181100"/>
        </a:xfrm>
        <a:custGeom>
          <a:pathLst>
            <a:path h="76" w="58">
              <a:moveTo>
                <a:pt x="58" y="76"/>
              </a:moveTo>
              <a:cubicBezTo>
                <a:pt x="51" y="75"/>
                <a:pt x="45" y="75"/>
                <a:pt x="41" y="73"/>
              </a:cubicBezTo>
              <a:cubicBezTo>
                <a:pt x="37" y="71"/>
                <a:pt x="36" y="66"/>
                <a:pt x="36" y="63"/>
              </a:cubicBezTo>
              <a:cubicBezTo>
                <a:pt x="36" y="60"/>
                <a:pt x="40" y="57"/>
                <a:pt x="42" y="53"/>
              </a:cubicBezTo>
              <a:cubicBezTo>
                <a:pt x="44" y="49"/>
                <a:pt x="46" y="42"/>
                <a:pt x="46" y="37"/>
              </a:cubicBezTo>
              <a:cubicBezTo>
                <a:pt x="46" y="32"/>
                <a:pt x="44" y="26"/>
                <a:pt x="43" y="22"/>
              </a:cubicBezTo>
              <a:cubicBezTo>
                <a:pt x="42" y="18"/>
                <a:pt x="42" y="13"/>
                <a:pt x="39" y="10"/>
              </a:cubicBezTo>
              <a:cubicBezTo>
                <a:pt x="36" y="7"/>
                <a:pt x="27" y="4"/>
                <a:pt x="23" y="2"/>
              </a:cubicBezTo>
              <a:cubicBezTo>
                <a:pt x="19" y="0"/>
                <a:pt x="18" y="0"/>
                <a:pt x="14" y="0"/>
              </a:cubicBezTo>
              <a:cubicBezTo>
                <a:pt x="10" y="0"/>
                <a:pt x="3" y="2"/>
                <a:pt x="0" y="2"/>
              </a:cubicBez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134</xdr:row>
      <xdr:rowOff>0</xdr:rowOff>
    </xdr:from>
    <xdr:to>
      <xdr:col>4</xdr:col>
      <xdr:colOff>390525</xdr:colOff>
      <xdr:row>134</xdr:row>
      <xdr:rowOff>142875</xdr:rowOff>
    </xdr:to>
    <xdr:sp>
      <xdr:nvSpPr>
        <xdr:cNvPr id="373" name="TextBox 515"/>
        <xdr:cNvSpPr txBox="1">
          <a:spLocks noChangeArrowheads="1"/>
        </xdr:cNvSpPr>
      </xdr:nvSpPr>
      <xdr:spPr>
        <a:xfrm>
          <a:off x="1847850" y="34680525"/>
          <a:ext cx="371475" cy="142875"/>
        </a:xfrm>
        <a:prstGeom prst="rect">
          <a:avLst/>
        </a:prstGeom>
        <a:solidFill>
          <a:srgbClr val="E3E3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120 v</a:t>
          </a:r>
        </a:p>
      </xdr:txBody>
    </xdr:sp>
    <xdr:clientData/>
  </xdr:twoCellAnchor>
  <xdr:twoCellAnchor>
    <xdr:from>
      <xdr:col>10</xdr:col>
      <xdr:colOff>190500</xdr:colOff>
      <xdr:row>131</xdr:row>
      <xdr:rowOff>171450</xdr:rowOff>
    </xdr:from>
    <xdr:to>
      <xdr:col>10</xdr:col>
      <xdr:colOff>390525</xdr:colOff>
      <xdr:row>135</xdr:row>
      <xdr:rowOff>247650</xdr:rowOff>
    </xdr:to>
    <xdr:sp>
      <xdr:nvSpPr>
        <xdr:cNvPr id="374" name="AutoShape 517"/>
        <xdr:cNvSpPr>
          <a:spLocks/>
        </xdr:cNvSpPr>
      </xdr:nvSpPr>
      <xdr:spPr>
        <a:xfrm>
          <a:off x="4981575" y="33880425"/>
          <a:ext cx="200025" cy="1257300"/>
        </a:xfrm>
        <a:custGeom>
          <a:pathLst>
            <a:path h="80" w="21">
              <a:moveTo>
                <a:pt x="1" y="1"/>
              </a:moveTo>
              <a:cubicBezTo>
                <a:pt x="6" y="0"/>
                <a:pt x="10" y="0"/>
                <a:pt x="13" y="7"/>
              </a:cubicBezTo>
              <a:cubicBezTo>
                <a:pt x="16" y="14"/>
                <a:pt x="21" y="32"/>
                <a:pt x="21" y="43"/>
              </a:cubicBezTo>
              <a:cubicBezTo>
                <a:pt x="21" y="54"/>
                <a:pt x="14" y="68"/>
                <a:pt x="11" y="74"/>
              </a:cubicBezTo>
              <a:cubicBezTo>
                <a:pt x="8" y="80"/>
                <a:pt x="2" y="77"/>
                <a:pt x="0" y="78"/>
              </a:cubicBezTo>
            </a:path>
          </a:pathLst>
        </a:cu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457200</xdr:colOff>
      <xdr:row>137</xdr:row>
      <xdr:rowOff>152400</xdr:rowOff>
    </xdr:from>
    <xdr:ext cx="76200" cy="200025"/>
    <xdr:sp>
      <xdr:nvSpPr>
        <xdr:cNvPr id="375" name="TextBox 523"/>
        <xdr:cNvSpPr txBox="1">
          <a:spLocks noChangeArrowheads="1"/>
        </xdr:cNvSpPr>
      </xdr:nvSpPr>
      <xdr:spPr>
        <a:xfrm>
          <a:off x="2790825" y="35585400"/>
          <a:ext cx="76200" cy="2000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28575</xdr:colOff>
      <xdr:row>104</xdr:row>
      <xdr:rowOff>19050</xdr:rowOff>
    </xdr:from>
    <xdr:to>
      <xdr:col>11</xdr:col>
      <xdr:colOff>180975</xdr:colOff>
      <xdr:row>106</xdr:row>
      <xdr:rowOff>19050</xdr:rowOff>
    </xdr:to>
    <xdr:sp>
      <xdr:nvSpPr>
        <xdr:cNvPr id="376" name="Arc 529"/>
        <xdr:cNvSpPr>
          <a:spLocks/>
        </xdr:cNvSpPr>
      </xdr:nvSpPr>
      <xdr:spPr>
        <a:xfrm>
          <a:off x="5429250" y="28308300"/>
          <a:ext cx="152400" cy="400050"/>
        </a:xfrm>
        <a:prstGeom prst="arc">
          <a:avLst>
            <a:gd name="adj1" fmla="val -27356671"/>
            <a:gd name="adj2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9</xdr:row>
      <xdr:rowOff>133350</xdr:rowOff>
    </xdr:from>
    <xdr:to>
      <xdr:col>8</xdr:col>
      <xdr:colOff>171450</xdr:colOff>
      <xdr:row>10</xdr:row>
      <xdr:rowOff>152400</xdr:rowOff>
    </xdr:to>
    <xdr:sp>
      <xdr:nvSpPr>
        <xdr:cNvPr id="1" name="AutoShape 86"/>
        <xdr:cNvSpPr>
          <a:spLocks/>
        </xdr:cNvSpPr>
      </xdr:nvSpPr>
      <xdr:spPr>
        <a:xfrm>
          <a:off x="3143250" y="1885950"/>
          <a:ext cx="819150" cy="266700"/>
        </a:xfrm>
        <a:custGeom>
          <a:pathLst>
            <a:path h="28" w="86">
              <a:moveTo>
                <a:pt x="0" y="0"/>
              </a:moveTo>
              <a:lnTo>
                <a:pt x="38" y="23"/>
              </a:lnTo>
              <a:lnTo>
                <a:pt x="86" y="28"/>
              </a:lnTo>
            </a:path>
          </a:pathLst>
        </a:cu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106</xdr:row>
      <xdr:rowOff>0</xdr:rowOff>
    </xdr:from>
    <xdr:to>
      <xdr:col>4</xdr:col>
      <xdr:colOff>323850</xdr:colOff>
      <xdr:row>106</xdr:row>
      <xdr:rowOff>0</xdr:rowOff>
    </xdr:to>
    <xdr:sp>
      <xdr:nvSpPr>
        <xdr:cNvPr id="2" name="Line 90"/>
        <xdr:cNvSpPr>
          <a:spLocks/>
        </xdr:cNvSpPr>
      </xdr:nvSpPr>
      <xdr:spPr>
        <a:xfrm flipV="1">
          <a:off x="2162175" y="29946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106</xdr:row>
      <xdr:rowOff>0</xdr:rowOff>
    </xdr:from>
    <xdr:to>
      <xdr:col>4</xdr:col>
      <xdr:colOff>323850</xdr:colOff>
      <xdr:row>106</xdr:row>
      <xdr:rowOff>0</xdr:rowOff>
    </xdr:to>
    <xdr:sp>
      <xdr:nvSpPr>
        <xdr:cNvPr id="3" name="Line 92"/>
        <xdr:cNvSpPr>
          <a:spLocks/>
        </xdr:cNvSpPr>
      </xdr:nvSpPr>
      <xdr:spPr>
        <a:xfrm flipH="1">
          <a:off x="2162175" y="29946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342900</xdr:colOff>
      <xdr:row>106</xdr:row>
      <xdr:rowOff>0</xdr:rowOff>
    </xdr:from>
    <xdr:to>
      <xdr:col>10</xdr:col>
      <xdr:colOff>342900</xdr:colOff>
      <xdr:row>106</xdr:row>
      <xdr:rowOff>0</xdr:rowOff>
    </xdr:to>
    <xdr:sp>
      <xdr:nvSpPr>
        <xdr:cNvPr id="4" name="Line 112"/>
        <xdr:cNvSpPr>
          <a:spLocks/>
        </xdr:cNvSpPr>
      </xdr:nvSpPr>
      <xdr:spPr>
        <a:xfrm>
          <a:off x="5124450" y="29946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333375</xdr:colOff>
      <xdr:row>106</xdr:row>
      <xdr:rowOff>0</xdr:rowOff>
    </xdr:from>
    <xdr:to>
      <xdr:col>10</xdr:col>
      <xdr:colOff>333375</xdr:colOff>
      <xdr:row>106</xdr:row>
      <xdr:rowOff>0</xdr:rowOff>
    </xdr:to>
    <xdr:sp>
      <xdr:nvSpPr>
        <xdr:cNvPr id="5" name="Line 129"/>
        <xdr:cNvSpPr>
          <a:spLocks/>
        </xdr:cNvSpPr>
      </xdr:nvSpPr>
      <xdr:spPr>
        <a:xfrm>
          <a:off x="5114925" y="29946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106</xdr:row>
      <xdr:rowOff>0</xdr:rowOff>
    </xdr:from>
    <xdr:to>
      <xdr:col>6</xdr:col>
      <xdr:colOff>400050</xdr:colOff>
      <xdr:row>106</xdr:row>
      <xdr:rowOff>0</xdr:rowOff>
    </xdr:to>
    <xdr:sp>
      <xdr:nvSpPr>
        <xdr:cNvPr id="6" name="Text 70"/>
        <xdr:cNvSpPr txBox="1">
          <a:spLocks noChangeArrowheads="1"/>
        </xdr:cNvSpPr>
      </xdr:nvSpPr>
      <xdr:spPr>
        <a:xfrm>
          <a:off x="2990850" y="29946600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1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9</xdr:col>
      <xdr:colOff>38100</xdr:colOff>
      <xdr:row>106</xdr:row>
      <xdr:rowOff>0</xdr:rowOff>
    </xdr:from>
    <xdr:to>
      <xdr:col>9</xdr:col>
      <xdr:colOff>371475</xdr:colOff>
      <xdr:row>106</xdr:row>
      <xdr:rowOff>0</xdr:rowOff>
    </xdr:to>
    <xdr:sp>
      <xdr:nvSpPr>
        <xdr:cNvPr id="7" name="Text 75"/>
        <xdr:cNvSpPr txBox="1">
          <a:spLocks noChangeArrowheads="1"/>
        </xdr:cNvSpPr>
      </xdr:nvSpPr>
      <xdr:spPr>
        <a:xfrm>
          <a:off x="4410075" y="299466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5</xdr:col>
      <xdr:colOff>428625</xdr:colOff>
      <xdr:row>106</xdr:row>
      <xdr:rowOff>0</xdr:rowOff>
    </xdr:from>
    <xdr:to>
      <xdr:col>6</xdr:col>
      <xdr:colOff>190500</xdr:colOff>
      <xdr:row>106</xdr:row>
      <xdr:rowOff>0</xdr:rowOff>
    </xdr:to>
    <xdr:sp>
      <xdr:nvSpPr>
        <xdr:cNvPr id="8" name="Text 78"/>
        <xdr:cNvSpPr txBox="1">
          <a:spLocks noChangeArrowheads="1"/>
        </xdr:cNvSpPr>
      </xdr:nvSpPr>
      <xdr:spPr>
        <a:xfrm>
          <a:off x="2771775" y="2994660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5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8</xdr:col>
      <xdr:colOff>381000</xdr:colOff>
      <xdr:row>106</xdr:row>
      <xdr:rowOff>0</xdr:rowOff>
    </xdr:from>
    <xdr:to>
      <xdr:col>9</xdr:col>
      <xdr:colOff>276225</xdr:colOff>
      <xdr:row>106</xdr:row>
      <xdr:rowOff>0</xdr:rowOff>
    </xdr:to>
    <xdr:sp>
      <xdr:nvSpPr>
        <xdr:cNvPr id="9" name="Text 79"/>
        <xdr:cNvSpPr txBox="1">
          <a:spLocks noChangeArrowheads="1"/>
        </xdr:cNvSpPr>
      </xdr:nvSpPr>
      <xdr:spPr>
        <a:xfrm>
          <a:off x="4171950" y="2994660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4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10</xdr:col>
      <xdr:colOff>438150</xdr:colOff>
      <xdr:row>106</xdr:row>
      <xdr:rowOff>0</xdr:rowOff>
    </xdr:from>
    <xdr:to>
      <xdr:col>11</xdr:col>
      <xdr:colOff>161925</xdr:colOff>
      <xdr:row>106</xdr:row>
      <xdr:rowOff>0</xdr:rowOff>
    </xdr:to>
    <xdr:sp>
      <xdr:nvSpPr>
        <xdr:cNvPr id="10" name="Text 80"/>
        <xdr:cNvSpPr txBox="1">
          <a:spLocks noChangeArrowheads="1"/>
        </xdr:cNvSpPr>
      </xdr:nvSpPr>
      <xdr:spPr>
        <a:xfrm>
          <a:off x="5219700" y="299466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3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9</xdr:col>
      <xdr:colOff>28575</xdr:colOff>
      <xdr:row>106</xdr:row>
      <xdr:rowOff>0</xdr:rowOff>
    </xdr:from>
    <xdr:to>
      <xdr:col>9</xdr:col>
      <xdr:colOff>180975</xdr:colOff>
      <xdr:row>106</xdr:row>
      <xdr:rowOff>0</xdr:rowOff>
    </xdr:to>
    <xdr:sp>
      <xdr:nvSpPr>
        <xdr:cNvPr id="11" name="Arc 152"/>
        <xdr:cNvSpPr>
          <a:spLocks/>
        </xdr:cNvSpPr>
      </xdr:nvSpPr>
      <xdr:spPr>
        <a:xfrm>
          <a:off x="4400550" y="29946600"/>
          <a:ext cx="152400" cy="0"/>
        </a:xfrm>
        <a:prstGeom prst="arc">
          <a:avLst>
            <a:gd name="adj1" fmla="val -27356671"/>
            <a:gd name="adj2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106</xdr:row>
      <xdr:rowOff>0</xdr:rowOff>
    </xdr:from>
    <xdr:to>
      <xdr:col>9</xdr:col>
      <xdr:colOff>152400</xdr:colOff>
      <xdr:row>106</xdr:row>
      <xdr:rowOff>0</xdr:rowOff>
    </xdr:to>
    <xdr:sp>
      <xdr:nvSpPr>
        <xdr:cNvPr id="12" name="Line 153"/>
        <xdr:cNvSpPr>
          <a:spLocks/>
        </xdr:cNvSpPr>
      </xdr:nvSpPr>
      <xdr:spPr>
        <a:xfrm>
          <a:off x="4524375" y="299466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106</xdr:row>
      <xdr:rowOff>0</xdr:rowOff>
    </xdr:from>
    <xdr:to>
      <xdr:col>9</xdr:col>
      <xdr:colOff>371475</xdr:colOff>
      <xdr:row>106</xdr:row>
      <xdr:rowOff>0</xdr:rowOff>
    </xdr:to>
    <xdr:sp>
      <xdr:nvSpPr>
        <xdr:cNvPr id="13" name="Line 154"/>
        <xdr:cNvSpPr>
          <a:spLocks/>
        </xdr:cNvSpPr>
      </xdr:nvSpPr>
      <xdr:spPr>
        <a:xfrm>
          <a:off x="4743450" y="29946600"/>
          <a:ext cx="0" cy="0"/>
        </a:xfrm>
        <a:prstGeom prst="line">
          <a:avLst/>
        </a:prstGeom>
        <a:noFill/>
        <a:ln w="38100" cmpd="sng">
          <a:solidFill>
            <a:srgbClr val="E3E3E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106</xdr:row>
      <xdr:rowOff>0</xdr:rowOff>
    </xdr:from>
    <xdr:to>
      <xdr:col>6</xdr:col>
      <xdr:colOff>238125</xdr:colOff>
      <xdr:row>106</xdr:row>
      <xdr:rowOff>0</xdr:rowOff>
    </xdr:to>
    <xdr:sp>
      <xdr:nvSpPr>
        <xdr:cNvPr id="14" name="Line 159"/>
        <xdr:cNvSpPr>
          <a:spLocks/>
        </xdr:cNvSpPr>
      </xdr:nvSpPr>
      <xdr:spPr>
        <a:xfrm>
          <a:off x="3171825" y="299466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106</xdr:row>
      <xdr:rowOff>0</xdr:rowOff>
    </xdr:from>
    <xdr:to>
      <xdr:col>6</xdr:col>
      <xdr:colOff>161925</xdr:colOff>
      <xdr:row>106</xdr:row>
      <xdr:rowOff>0</xdr:rowOff>
    </xdr:to>
    <xdr:sp>
      <xdr:nvSpPr>
        <xdr:cNvPr id="15" name="Line 160"/>
        <xdr:cNvSpPr>
          <a:spLocks/>
        </xdr:cNvSpPr>
      </xdr:nvSpPr>
      <xdr:spPr>
        <a:xfrm>
          <a:off x="3095625" y="299466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106</xdr:row>
      <xdr:rowOff>0</xdr:rowOff>
    </xdr:from>
    <xdr:to>
      <xdr:col>6</xdr:col>
      <xdr:colOff>371475</xdr:colOff>
      <xdr:row>106</xdr:row>
      <xdr:rowOff>0</xdr:rowOff>
    </xdr:to>
    <xdr:sp>
      <xdr:nvSpPr>
        <xdr:cNvPr id="16" name="Line 161"/>
        <xdr:cNvSpPr>
          <a:spLocks/>
        </xdr:cNvSpPr>
      </xdr:nvSpPr>
      <xdr:spPr>
        <a:xfrm>
          <a:off x="3305175" y="29946600"/>
          <a:ext cx="0" cy="0"/>
        </a:xfrm>
        <a:prstGeom prst="line">
          <a:avLst/>
        </a:prstGeom>
        <a:noFill/>
        <a:ln w="38100" cmpd="sng">
          <a:solidFill>
            <a:srgbClr val="E3E3E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106</xdr:row>
      <xdr:rowOff>0</xdr:rowOff>
    </xdr:from>
    <xdr:to>
      <xdr:col>9</xdr:col>
      <xdr:colOff>85725</xdr:colOff>
      <xdr:row>106</xdr:row>
      <xdr:rowOff>0</xdr:rowOff>
    </xdr:to>
    <xdr:sp>
      <xdr:nvSpPr>
        <xdr:cNvPr id="17" name="Line 162"/>
        <xdr:cNvSpPr>
          <a:spLocks/>
        </xdr:cNvSpPr>
      </xdr:nvSpPr>
      <xdr:spPr>
        <a:xfrm>
          <a:off x="4457700" y="29946600"/>
          <a:ext cx="0" cy="0"/>
        </a:xfrm>
        <a:prstGeom prst="line">
          <a:avLst/>
        </a:prstGeom>
        <a:noFill/>
        <a:ln w="381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106</xdr:row>
      <xdr:rowOff>0</xdr:rowOff>
    </xdr:from>
    <xdr:to>
      <xdr:col>9</xdr:col>
      <xdr:colOff>161925</xdr:colOff>
      <xdr:row>106</xdr:row>
      <xdr:rowOff>0</xdr:rowOff>
    </xdr:to>
    <xdr:sp>
      <xdr:nvSpPr>
        <xdr:cNvPr id="18" name="Line 164"/>
        <xdr:cNvSpPr>
          <a:spLocks/>
        </xdr:cNvSpPr>
      </xdr:nvSpPr>
      <xdr:spPr>
        <a:xfrm>
          <a:off x="4533900" y="299466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106</xdr:row>
      <xdr:rowOff>0</xdr:rowOff>
    </xdr:from>
    <xdr:to>
      <xdr:col>9</xdr:col>
      <xdr:colOff>371475</xdr:colOff>
      <xdr:row>106</xdr:row>
      <xdr:rowOff>0</xdr:rowOff>
    </xdr:to>
    <xdr:sp>
      <xdr:nvSpPr>
        <xdr:cNvPr id="19" name="Line 165"/>
        <xdr:cNvSpPr>
          <a:spLocks/>
        </xdr:cNvSpPr>
      </xdr:nvSpPr>
      <xdr:spPr>
        <a:xfrm>
          <a:off x="4743450" y="29946600"/>
          <a:ext cx="0" cy="0"/>
        </a:xfrm>
        <a:prstGeom prst="line">
          <a:avLst/>
        </a:prstGeom>
        <a:noFill/>
        <a:ln w="38100" cmpd="sng">
          <a:solidFill>
            <a:srgbClr val="E3E3E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106</xdr:row>
      <xdr:rowOff>0</xdr:rowOff>
    </xdr:from>
    <xdr:to>
      <xdr:col>9</xdr:col>
      <xdr:colOff>66675</xdr:colOff>
      <xdr:row>106</xdr:row>
      <xdr:rowOff>0</xdr:rowOff>
    </xdr:to>
    <xdr:sp>
      <xdr:nvSpPr>
        <xdr:cNvPr id="20" name="Line 166"/>
        <xdr:cNvSpPr>
          <a:spLocks/>
        </xdr:cNvSpPr>
      </xdr:nvSpPr>
      <xdr:spPr>
        <a:xfrm>
          <a:off x="4438650" y="29946600"/>
          <a:ext cx="0" cy="0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106</xdr:row>
      <xdr:rowOff>0</xdr:rowOff>
    </xdr:from>
    <xdr:to>
      <xdr:col>9</xdr:col>
      <xdr:colOff>371475</xdr:colOff>
      <xdr:row>106</xdr:row>
      <xdr:rowOff>0</xdr:rowOff>
    </xdr:to>
    <xdr:sp>
      <xdr:nvSpPr>
        <xdr:cNvPr id="21" name="Line 167"/>
        <xdr:cNvSpPr>
          <a:spLocks/>
        </xdr:cNvSpPr>
      </xdr:nvSpPr>
      <xdr:spPr>
        <a:xfrm>
          <a:off x="4743450" y="29946600"/>
          <a:ext cx="0" cy="0"/>
        </a:xfrm>
        <a:prstGeom prst="line">
          <a:avLst/>
        </a:prstGeom>
        <a:noFill/>
        <a:ln w="38100" cmpd="sng">
          <a:solidFill>
            <a:srgbClr val="D3D3D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106</xdr:row>
      <xdr:rowOff>0</xdr:rowOff>
    </xdr:from>
    <xdr:to>
      <xdr:col>9</xdr:col>
      <xdr:colOff>180975</xdr:colOff>
      <xdr:row>106</xdr:row>
      <xdr:rowOff>0</xdr:rowOff>
    </xdr:to>
    <xdr:sp>
      <xdr:nvSpPr>
        <xdr:cNvPr id="22" name="Arc 192"/>
        <xdr:cNvSpPr>
          <a:spLocks/>
        </xdr:cNvSpPr>
      </xdr:nvSpPr>
      <xdr:spPr>
        <a:xfrm>
          <a:off x="4400550" y="29946600"/>
          <a:ext cx="152400" cy="0"/>
        </a:xfrm>
        <a:prstGeom prst="arc">
          <a:avLst>
            <a:gd name="adj1" fmla="val -27356671"/>
            <a:gd name="adj2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106</xdr:row>
      <xdr:rowOff>0</xdr:rowOff>
    </xdr:from>
    <xdr:to>
      <xdr:col>9</xdr:col>
      <xdr:colOff>228600</xdr:colOff>
      <xdr:row>106</xdr:row>
      <xdr:rowOff>0</xdr:rowOff>
    </xdr:to>
    <xdr:sp>
      <xdr:nvSpPr>
        <xdr:cNvPr id="23" name="Line 193"/>
        <xdr:cNvSpPr>
          <a:spLocks/>
        </xdr:cNvSpPr>
      </xdr:nvSpPr>
      <xdr:spPr>
        <a:xfrm>
          <a:off x="4600575" y="29946600"/>
          <a:ext cx="0" cy="0"/>
        </a:xfrm>
        <a:prstGeom prst="line">
          <a:avLst/>
        </a:prstGeom>
        <a:noFill/>
        <a:ln w="38100" cmpd="sng">
          <a:solidFill>
            <a:srgbClr val="66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106</xdr:row>
      <xdr:rowOff>0</xdr:rowOff>
    </xdr:from>
    <xdr:to>
      <xdr:col>9</xdr:col>
      <xdr:colOff>371475</xdr:colOff>
      <xdr:row>106</xdr:row>
      <xdr:rowOff>0</xdr:rowOff>
    </xdr:to>
    <xdr:sp>
      <xdr:nvSpPr>
        <xdr:cNvPr id="24" name="Line 194"/>
        <xdr:cNvSpPr>
          <a:spLocks/>
        </xdr:cNvSpPr>
      </xdr:nvSpPr>
      <xdr:spPr>
        <a:xfrm>
          <a:off x="4743450" y="29946600"/>
          <a:ext cx="0" cy="0"/>
        </a:xfrm>
        <a:prstGeom prst="line">
          <a:avLst/>
        </a:prstGeom>
        <a:noFill/>
        <a:ln w="38100" cmpd="sng">
          <a:solidFill>
            <a:srgbClr val="D3D3D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106</xdr:row>
      <xdr:rowOff>0</xdr:rowOff>
    </xdr:from>
    <xdr:to>
      <xdr:col>13</xdr:col>
      <xdr:colOff>171450</xdr:colOff>
      <xdr:row>106</xdr:row>
      <xdr:rowOff>0</xdr:rowOff>
    </xdr:to>
    <xdr:sp>
      <xdr:nvSpPr>
        <xdr:cNvPr id="25" name="Arc 195"/>
        <xdr:cNvSpPr>
          <a:spLocks/>
        </xdr:cNvSpPr>
      </xdr:nvSpPr>
      <xdr:spPr>
        <a:xfrm>
          <a:off x="5791200" y="29946600"/>
          <a:ext cx="142875" cy="0"/>
        </a:xfrm>
        <a:prstGeom prst="arc">
          <a:avLst>
            <a:gd name="adj1" fmla="val -27356671"/>
            <a:gd name="adj2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106</xdr:row>
      <xdr:rowOff>0</xdr:rowOff>
    </xdr:from>
    <xdr:to>
      <xdr:col>9</xdr:col>
      <xdr:colOff>180975</xdr:colOff>
      <xdr:row>106</xdr:row>
      <xdr:rowOff>0</xdr:rowOff>
    </xdr:to>
    <xdr:sp>
      <xdr:nvSpPr>
        <xdr:cNvPr id="26" name="Arc 196"/>
        <xdr:cNvSpPr>
          <a:spLocks/>
        </xdr:cNvSpPr>
      </xdr:nvSpPr>
      <xdr:spPr>
        <a:xfrm>
          <a:off x="4400550" y="29946600"/>
          <a:ext cx="152400" cy="0"/>
        </a:xfrm>
        <a:prstGeom prst="arc">
          <a:avLst>
            <a:gd name="adj1" fmla="val -27356671"/>
            <a:gd name="adj2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106</xdr:row>
      <xdr:rowOff>0</xdr:rowOff>
    </xdr:from>
    <xdr:to>
      <xdr:col>9</xdr:col>
      <xdr:colOff>161925</xdr:colOff>
      <xdr:row>106</xdr:row>
      <xdr:rowOff>0</xdr:rowOff>
    </xdr:to>
    <xdr:sp>
      <xdr:nvSpPr>
        <xdr:cNvPr id="27" name="Line 198"/>
        <xdr:cNvSpPr>
          <a:spLocks/>
        </xdr:cNvSpPr>
      </xdr:nvSpPr>
      <xdr:spPr>
        <a:xfrm>
          <a:off x="4533900" y="299466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106</xdr:row>
      <xdr:rowOff>0</xdr:rowOff>
    </xdr:from>
    <xdr:to>
      <xdr:col>9</xdr:col>
      <xdr:colOff>371475</xdr:colOff>
      <xdr:row>106</xdr:row>
      <xdr:rowOff>0</xdr:rowOff>
    </xdr:to>
    <xdr:sp>
      <xdr:nvSpPr>
        <xdr:cNvPr id="28" name="Line 199"/>
        <xdr:cNvSpPr>
          <a:spLocks/>
        </xdr:cNvSpPr>
      </xdr:nvSpPr>
      <xdr:spPr>
        <a:xfrm>
          <a:off x="4743450" y="29946600"/>
          <a:ext cx="0" cy="0"/>
        </a:xfrm>
        <a:prstGeom prst="line">
          <a:avLst/>
        </a:prstGeom>
        <a:noFill/>
        <a:ln w="38100" cmpd="sng">
          <a:solidFill>
            <a:srgbClr val="D3D3D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106</xdr:row>
      <xdr:rowOff>0</xdr:rowOff>
    </xdr:from>
    <xdr:to>
      <xdr:col>6</xdr:col>
      <xdr:colOff>104775</xdr:colOff>
      <xdr:row>106</xdr:row>
      <xdr:rowOff>0</xdr:rowOff>
    </xdr:to>
    <xdr:sp>
      <xdr:nvSpPr>
        <xdr:cNvPr id="29" name="Arc 200"/>
        <xdr:cNvSpPr>
          <a:spLocks/>
        </xdr:cNvSpPr>
      </xdr:nvSpPr>
      <xdr:spPr>
        <a:xfrm>
          <a:off x="2952750" y="29946600"/>
          <a:ext cx="85725" cy="0"/>
        </a:xfrm>
        <a:prstGeom prst="arc">
          <a:avLst>
            <a:gd name="adj1" fmla="val -27356671"/>
            <a:gd name="adj2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106</xdr:row>
      <xdr:rowOff>0</xdr:rowOff>
    </xdr:from>
    <xdr:to>
      <xdr:col>6</xdr:col>
      <xdr:colOff>371475</xdr:colOff>
      <xdr:row>106</xdr:row>
      <xdr:rowOff>0</xdr:rowOff>
    </xdr:to>
    <xdr:sp>
      <xdr:nvSpPr>
        <xdr:cNvPr id="30" name="Line 203"/>
        <xdr:cNvSpPr>
          <a:spLocks/>
        </xdr:cNvSpPr>
      </xdr:nvSpPr>
      <xdr:spPr>
        <a:xfrm>
          <a:off x="3305175" y="29946600"/>
          <a:ext cx="0" cy="0"/>
        </a:xfrm>
        <a:prstGeom prst="line">
          <a:avLst/>
        </a:prstGeom>
        <a:noFill/>
        <a:ln w="38100" cmpd="sng">
          <a:solidFill>
            <a:srgbClr val="D3D3D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106</xdr:row>
      <xdr:rowOff>0</xdr:rowOff>
    </xdr:from>
    <xdr:to>
      <xdr:col>7</xdr:col>
      <xdr:colOff>9525</xdr:colOff>
      <xdr:row>106</xdr:row>
      <xdr:rowOff>0</xdr:rowOff>
    </xdr:to>
    <xdr:sp>
      <xdr:nvSpPr>
        <xdr:cNvPr id="31" name="TextBox 204"/>
        <xdr:cNvSpPr txBox="1">
          <a:spLocks noChangeArrowheads="1"/>
        </xdr:cNvSpPr>
      </xdr:nvSpPr>
      <xdr:spPr>
        <a:xfrm>
          <a:off x="2943225" y="29946600"/>
          <a:ext cx="523875" cy="0"/>
        </a:xfrm>
        <a:prstGeom prst="rect">
          <a:avLst/>
        </a:prstGeom>
        <a:solidFill>
          <a:srgbClr val="FF6600"/>
        </a:solidFill>
        <a:ln w="571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orange </a:t>
          </a:r>
        </a:p>
      </xdr:txBody>
    </xdr:sp>
    <xdr:clientData/>
  </xdr:twoCellAnchor>
  <xdr:twoCellAnchor>
    <xdr:from>
      <xdr:col>9</xdr:col>
      <xdr:colOff>9525</xdr:colOff>
      <xdr:row>106</xdr:row>
      <xdr:rowOff>0</xdr:rowOff>
    </xdr:from>
    <xdr:to>
      <xdr:col>10</xdr:col>
      <xdr:colOff>9525</xdr:colOff>
      <xdr:row>106</xdr:row>
      <xdr:rowOff>0</xdr:rowOff>
    </xdr:to>
    <xdr:sp>
      <xdr:nvSpPr>
        <xdr:cNvPr id="32" name="TextBox 205"/>
        <xdr:cNvSpPr txBox="1">
          <a:spLocks noChangeArrowheads="1"/>
        </xdr:cNvSpPr>
      </xdr:nvSpPr>
      <xdr:spPr>
        <a:xfrm>
          <a:off x="4381500" y="29946600"/>
          <a:ext cx="409575" cy="0"/>
        </a:xfrm>
        <a:prstGeom prst="rect">
          <a:avLst/>
        </a:prstGeom>
        <a:solidFill>
          <a:srgbClr val="CC9900"/>
        </a:solidFill>
        <a:ln w="571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  gold</a:t>
          </a:r>
        </a:p>
      </xdr:txBody>
    </xdr:sp>
    <xdr:clientData/>
  </xdr:twoCellAnchor>
  <xdr:twoCellAnchor>
    <xdr:from>
      <xdr:col>9</xdr:col>
      <xdr:colOff>9525</xdr:colOff>
      <xdr:row>106</xdr:row>
      <xdr:rowOff>0</xdr:rowOff>
    </xdr:from>
    <xdr:to>
      <xdr:col>10</xdr:col>
      <xdr:colOff>9525</xdr:colOff>
      <xdr:row>106</xdr:row>
      <xdr:rowOff>0</xdr:rowOff>
    </xdr:to>
    <xdr:sp>
      <xdr:nvSpPr>
        <xdr:cNvPr id="33" name="TextBox 206"/>
        <xdr:cNvSpPr txBox="1">
          <a:spLocks noChangeArrowheads="1"/>
        </xdr:cNvSpPr>
      </xdr:nvSpPr>
      <xdr:spPr>
        <a:xfrm>
          <a:off x="4381500" y="29946600"/>
          <a:ext cx="409575" cy="0"/>
        </a:xfrm>
        <a:prstGeom prst="rect">
          <a:avLst/>
        </a:prstGeom>
        <a:solidFill>
          <a:srgbClr val="D6DFE8"/>
        </a:solidFill>
        <a:ln w="571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silver</a:t>
          </a:r>
        </a:p>
      </xdr:txBody>
    </xdr:sp>
    <xdr:clientData/>
  </xdr:twoCellAnchor>
  <xdr:twoCellAnchor>
    <xdr:from>
      <xdr:col>5</xdr:col>
      <xdr:colOff>200025</xdr:colOff>
      <xdr:row>0</xdr:row>
      <xdr:rowOff>28575</xdr:rowOff>
    </xdr:from>
    <xdr:to>
      <xdr:col>8</xdr:col>
      <xdr:colOff>9525</xdr:colOff>
      <xdr:row>3</xdr:row>
      <xdr:rowOff>228600</xdr:rowOff>
    </xdr:to>
    <xdr:sp>
      <xdr:nvSpPr>
        <xdr:cNvPr id="34" name="AutoShape 210"/>
        <xdr:cNvSpPr>
          <a:spLocks/>
        </xdr:cNvSpPr>
      </xdr:nvSpPr>
      <xdr:spPr>
        <a:xfrm>
          <a:off x="2543175" y="28575"/>
          <a:ext cx="1257300" cy="942975"/>
        </a:xfrm>
        <a:prstGeom prst="triangle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238125</xdr:rowOff>
    </xdr:from>
    <xdr:to>
      <xdr:col>6</xdr:col>
      <xdr:colOff>314325</xdr:colOff>
      <xdr:row>1</xdr:row>
      <xdr:rowOff>190500</xdr:rowOff>
    </xdr:to>
    <xdr:sp>
      <xdr:nvSpPr>
        <xdr:cNvPr id="35" name="TextBox 211"/>
        <xdr:cNvSpPr txBox="1">
          <a:spLocks noChangeArrowheads="1"/>
        </xdr:cNvSpPr>
      </xdr:nvSpPr>
      <xdr:spPr>
        <a:xfrm>
          <a:off x="3067050" y="238125"/>
          <a:ext cx="180975" cy="200025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</a:t>
          </a:r>
        </a:p>
      </xdr:txBody>
    </xdr:sp>
    <xdr:clientData/>
  </xdr:twoCellAnchor>
  <xdr:twoCellAnchor>
    <xdr:from>
      <xdr:col>6</xdr:col>
      <xdr:colOff>438150</xdr:colOff>
      <xdr:row>3</xdr:row>
      <xdr:rowOff>19050</xdr:rowOff>
    </xdr:from>
    <xdr:to>
      <xdr:col>7</xdr:col>
      <xdr:colOff>95250</xdr:colOff>
      <xdr:row>3</xdr:row>
      <xdr:rowOff>219075</xdr:rowOff>
    </xdr:to>
    <xdr:sp>
      <xdr:nvSpPr>
        <xdr:cNvPr id="36" name="TextBox 212"/>
        <xdr:cNvSpPr txBox="1">
          <a:spLocks noChangeArrowheads="1"/>
        </xdr:cNvSpPr>
      </xdr:nvSpPr>
      <xdr:spPr>
        <a:xfrm>
          <a:off x="3371850" y="762000"/>
          <a:ext cx="180975" cy="200025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5</xdr:col>
      <xdr:colOff>447675</xdr:colOff>
      <xdr:row>3</xdr:row>
      <xdr:rowOff>19050</xdr:rowOff>
    </xdr:from>
    <xdr:to>
      <xdr:col>6</xdr:col>
      <xdr:colOff>38100</xdr:colOff>
      <xdr:row>3</xdr:row>
      <xdr:rowOff>219075</xdr:rowOff>
    </xdr:to>
    <xdr:sp>
      <xdr:nvSpPr>
        <xdr:cNvPr id="37" name="TextBox 213"/>
        <xdr:cNvSpPr txBox="1">
          <a:spLocks noChangeArrowheads="1"/>
        </xdr:cNvSpPr>
      </xdr:nvSpPr>
      <xdr:spPr>
        <a:xfrm>
          <a:off x="2790825" y="762000"/>
          <a:ext cx="180975" cy="200025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5</xdr:col>
      <xdr:colOff>47625</xdr:colOff>
      <xdr:row>69</xdr:row>
      <xdr:rowOff>0</xdr:rowOff>
    </xdr:from>
    <xdr:to>
      <xdr:col>5</xdr:col>
      <xdr:colOff>180975</xdr:colOff>
      <xdr:row>73</xdr:row>
      <xdr:rowOff>0</xdr:rowOff>
    </xdr:to>
    <xdr:sp>
      <xdr:nvSpPr>
        <xdr:cNvPr id="38" name="Polygon 214"/>
        <xdr:cNvSpPr>
          <a:spLocks/>
        </xdr:cNvSpPr>
      </xdr:nvSpPr>
      <xdr:spPr>
        <a:xfrm rot="5281481">
          <a:off x="2390775" y="18345150"/>
          <a:ext cx="133350" cy="962025"/>
        </a:xfrm>
        <a:custGeom>
          <a:pathLst>
            <a:path h="24" w="97">
              <a:moveTo>
                <a:pt x="0" y="14"/>
              </a:moveTo>
              <a:lnTo>
                <a:pt x="17" y="14"/>
              </a:lnTo>
              <a:lnTo>
                <a:pt x="28" y="1"/>
              </a:lnTo>
              <a:lnTo>
                <a:pt x="41" y="24"/>
              </a:lnTo>
              <a:lnTo>
                <a:pt x="56" y="0"/>
              </a:lnTo>
              <a:lnTo>
                <a:pt x="68" y="24"/>
              </a:lnTo>
              <a:lnTo>
                <a:pt x="76" y="13"/>
              </a:lnTo>
              <a:lnTo>
                <a:pt x="97" y="13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68</xdr:row>
      <xdr:rowOff>209550</xdr:rowOff>
    </xdr:from>
    <xdr:to>
      <xdr:col>8</xdr:col>
      <xdr:colOff>200025</xdr:colOff>
      <xdr:row>72</xdr:row>
      <xdr:rowOff>238125</xdr:rowOff>
    </xdr:to>
    <xdr:sp>
      <xdr:nvSpPr>
        <xdr:cNvPr id="39" name="Polygon 215"/>
        <xdr:cNvSpPr>
          <a:spLocks/>
        </xdr:cNvSpPr>
      </xdr:nvSpPr>
      <xdr:spPr>
        <a:xfrm rot="5400000">
          <a:off x="3876675" y="18335625"/>
          <a:ext cx="114300" cy="962025"/>
        </a:xfrm>
        <a:custGeom>
          <a:pathLst>
            <a:path h="24" w="97">
              <a:moveTo>
                <a:pt x="0" y="14"/>
              </a:moveTo>
              <a:lnTo>
                <a:pt x="17" y="14"/>
              </a:lnTo>
              <a:lnTo>
                <a:pt x="28" y="1"/>
              </a:lnTo>
              <a:lnTo>
                <a:pt x="41" y="24"/>
              </a:lnTo>
              <a:lnTo>
                <a:pt x="56" y="0"/>
              </a:lnTo>
              <a:lnTo>
                <a:pt x="68" y="24"/>
              </a:lnTo>
              <a:lnTo>
                <a:pt x="76" y="13"/>
              </a:lnTo>
              <a:lnTo>
                <a:pt x="97" y="13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2</xdr:row>
      <xdr:rowOff>238125</xdr:rowOff>
    </xdr:from>
    <xdr:to>
      <xdr:col>11</xdr:col>
      <xdr:colOff>200025</xdr:colOff>
      <xdr:row>2</xdr:row>
      <xdr:rowOff>238125</xdr:rowOff>
    </xdr:to>
    <xdr:sp>
      <xdr:nvSpPr>
        <xdr:cNvPr id="40" name="Line 216"/>
        <xdr:cNvSpPr>
          <a:spLocks/>
        </xdr:cNvSpPr>
      </xdr:nvSpPr>
      <xdr:spPr>
        <a:xfrm>
          <a:off x="5229225" y="733425"/>
          <a:ext cx="2476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2</xdr:row>
      <xdr:rowOff>219075</xdr:rowOff>
    </xdr:from>
    <xdr:to>
      <xdr:col>13</xdr:col>
      <xdr:colOff>133350</xdr:colOff>
      <xdr:row>2</xdr:row>
      <xdr:rowOff>219075</xdr:rowOff>
    </xdr:to>
    <xdr:sp>
      <xdr:nvSpPr>
        <xdr:cNvPr id="41" name="Line 217"/>
        <xdr:cNvSpPr>
          <a:spLocks/>
        </xdr:cNvSpPr>
      </xdr:nvSpPr>
      <xdr:spPr>
        <a:xfrm>
          <a:off x="5724525" y="714375"/>
          <a:ext cx="1714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</xdr:colOff>
      <xdr:row>2</xdr:row>
      <xdr:rowOff>209550</xdr:rowOff>
    </xdr:from>
    <xdr:to>
      <xdr:col>17</xdr:col>
      <xdr:colOff>57150</xdr:colOff>
      <xdr:row>2</xdr:row>
      <xdr:rowOff>209550</xdr:rowOff>
    </xdr:to>
    <xdr:sp>
      <xdr:nvSpPr>
        <xdr:cNvPr id="42" name="Line 218"/>
        <xdr:cNvSpPr>
          <a:spLocks/>
        </xdr:cNvSpPr>
      </xdr:nvSpPr>
      <xdr:spPr>
        <a:xfrm>
          <a:off x="6638925" y="704850"/>
          <a:ext cx="1714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69</xdr:row>
      <xdr:rowOff>0</xdr:rowOff>
    </xdr:from>
    <xdr:to>
      <xdr:col>11</xdr:col>
      <xdr:colOff>171450</xdr:colOff>
      <xdr:row>72</xdr:row>
      <xdr:rowOff>228600</xdr:rowOff>
    </xdr:to>
    <xdr:sp>
      <xdr:nvSpPr>
        <xdr:cNvPr id="43" name="Polygon 219"/>
        <xdr:cNvSpPr>
          <a:spLocks/>
        </xdr:cNvSpPr>
      </xdr:nvSpPr>
      <xdr:spPr>
        <a:xfrm rot="16250368">
          <a:off x="5314950" y="18345150"/>
          <a:ext cx="133350" cy="942975"/>
        </a:xfrm>
        <a:custGeom>
          <a:pathLst>
            <a:path h="24" w="97">
              <a:moveTo>
                <a:pt x="0" y="14"/>
              </a:moveTo>
              <a:lnTo>
                <a:pt x="17" y="14"/>
              </a:lnTo>
              <a:lnTo>
                <a:pt x="28" y="1"/>
              </a:lnTo>
              <a:lnTo>
                <a:pt x="41" y="24"/>
              </a:lnTo>
              <a:lnTo>
                <a:pt x="56" y="0"/>
              </a:lnTo>
              <a:lnTo>
                <a:pt x="68" y="24"/>
              </a:lnTo>
              <a:lnTo>
                <a:pt x="76" y="13"/>
              </a:lnTo>
              <a:lnTo>
                <a:pt x="97" y="13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68</xdr:row>
      <xdr:rowOff>28575</xdr:rowOff>
    </xdr:from>
    <xdr:to>
      <xdr:col>3</xdr:col>
      <xdr:colOff>47625</xdr:colOff>
      <xdr:row>71</xdr:row>
      <xdr:rowOff>114300</xdr:rowOff>
    </xdr:to>
    <xdr:sp>
      <xdr:nvSpPr>
        <xdr:cNvPr id="44" name="Rectangle 220"/>
        <xdr:cNvSpPr>
          <a:spLocks/>
        </xdr:cNvSpPr>
      </xdr:nvSpPr>
      <xdr:spPr>
        <a:xfrm>
          <a:off x="885825" y="18154650"/>
          <a:ext cx="723900" cy="771525"/>
        </a:xfrm>
        <a:prstGeom prst="rect">
          <a:avLst/>
        </a:prstGeom>
        <a:solidFill>
          <a:srgbClr val="424242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68</xdr:row>
      <xdr:rowOff>76200</xdr:rowOff>
    </xdr:from>
    <xdr:to>
      <xdr:col>2</xdr:col>
      <xdr:colOff>523875</xdr:colOff>
      <xdr:row>69</xdr:row>
      <xdr:rowOff>76200</xdr:rowOff>
    </xdr:to>
    <xdr:sp>
      <xdr:nvSpPr>
        <xdr:cNvPr id="45" name="TextBox 221"/>
        <xdr:cNvSpPr txBox="1">
          <a:spLocks noChangeArrowheads="1"/>
        </xdr:cNvSpPr>
      </xdr:nvSpPr>
      <xdr:spPr>
        <a:xfrm>
          <a:off x="914400" y="18202275"/>
          <a:ext cx="628650" cy="219075"/>
        </a:xfrm>
        <a:prstGeom prst="rect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?.?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W</a:t>
          </a:r>
        </a:p>
      </xdr:txBody>
    </xdr:sp>
    <xdr:clientData/>
  </xdr:twoCellAnchor>
  <xdr:twoCellAnchor>
    <xdr:from>
      <xdr:col>2</xdr:col>
      <xdr:colOff>66675</xdr:colOff>
      <xdr:row>69</xdr:row>
      <xdr:rowOff>161925</xdr:rowOff>
    </xdr:from>
    <xdr:to>
      <xdr:col>2</xdr:col>
      <xdr:colOff>333375</xdr:colOff>
      <xdr:row>70</xdr:row>
      <xdr:rowOff>209550</xdr:rowOff>
    </xdr:to>
    <xdr:sp>
      <xdr:nvSpPr>
        <xdr:cNvPr id="46" name="Oval 222"/>
        <xdr:cNvSpPr>
          <a:spLocks/>
        </xdr:cNvSpPr>
      </xdr:nvSpPr>
      <xdr:spPr>
        <a:xfrm>
          <a:off x="1085850" y="18507075"/>
          <a:ext cx="266700" cy="266700"/>
        </a:xfrm>
        <a:prstGeom prst="ellipse">
          <a:avLst/>
        </a:prstGeom>
        <a:solidFill>
          <a:srgbClr val="000000"/>
        </a:solidFill>
        <a:ln w="127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69</xdr:row>
      <xdr:rowOff>85725</xdr:rowOff>
    </xdr:from>
    <xdr:to>
      <xdr:col>5</xdr:col>
      <xdr:colOff>180975</xdr:colOff>
      <xdr:row>70</xdr:row>
      <xdr:rowOff>171450</xdr:rowOff>
    </xdr:to>
    <xdr:sp>
      <xdr:nvSpPr>
        <xdr:cNvPr id="47" name="AutoShape 223"/>
        <xdr:cNvSpPr>
          <a:spLocks/>
        </xdr:cNvSpPr>
      </xdr:nvSpPr>
      <xdr:spPr>
        <a:xfrm rot="14564862" flipH="1">
          <a:off x="1533525" y="18430875"/>
          <a:ext cx="990600" cy="304800"/>
        </a:xfrm>
        <a:custGeom>
          <a:pathLst>
            <a:path h="47" w="21">
              <a:moveTo>
                <a:pt x="0" y="0"/>
              </a:moveTo>
              <a:cubicBezTo>
                <a:pt x="9" y="10"/>
                <a:pt x="19" y="20"/>
                <a:pt x="20" y="28"/>
              </a:cubicBezTo>
              <a:cubicBezTo>
                <a:pt x="21" y="36"/>
                <a:pt x="8" y="44"/>
                <a:pt x="6" y="47"/>
              </a:cubicBezTo>
            </a:path>
          </a:pathLst>
        </a:cu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70</xdr:row>
      <xdr:rowOff>142875</xdr:rowOff>
    </xdr:from>
    <xdr:to>
      <xdr:col>5</xdr:col>
      <xdr:colOff>19050</xdr:colOff>
      <xdr:row>73</xdr:row>
      <xdr:rowOff>57150</xdr:rowOff>
    </xdr:to>
    <xdr:sp>
      <xdr:nvSpPr>
        <xdr:cNvPr id="48" name="AutoShape 224"/>
        <xdr:cNvSpPr>
          <a:spLocks/>
        </xdr:cNvSpPr>
      </xdr:nvSpPr>
      <xdr:spPr>
        <a:xfrm rot="4536566">
          <a:off x="1581150" y="18707100"/>
          <a:ext cx="781050" cy="657225"/>
        </a:xfrm>
        <a:custGeom>
          <a:pathLst>
            <a:path h="81" w="75">
              <a:moveTo>
                <a:pt x="75" y="0"/>
              </a:moveTo>
              <a:cubicBezTo>
                <a:pt x="60" y="17"/>
                <a:pt x="46" y="34"/>
                <a:pt x="37" y="41"/>
              </a:cubicBezTo>
              <a:cubicBezTo>
                <a:pt x="28" y="48"/>
                <a:pt x="25" y="41"/>
                <a:pt x="19" y="43"/>
              </a:cubicBezTo>
              <a:cubicBezTo>
                <a:pt x="13" y="45"/>
                <a:pt x="6" y="47"/>
                <a:pt x="3" y="51"/>
              </a:cubicBezTo>
              <a:cubicBezTo>
                <a:pt x="0" y="55"/>
                <a:pt x="0" y="61"/>
                <a:pt x="0" y="66"/>
              </a:cubicBezTo>
              <a:cubicBezTo>
                <a:pt x="0" y="71"/>
                <a:pt x="1" y="78"/>
                <a:pt x="2" y="81"/>
              </a:cubicBez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70</xdr:row>
      <xdr:rowOff>85725</xdr:rowOff>
    </xdr:from>
    <xdr:to>
      <xdr:col>2</xdr:col>
      <xdr:colOff>523875</xdr:colOff>
      <xdr:row>70</xdr:row>
      <xdr:rowOff>171450</xdr:rowOff>
    </xdr:to>
    <xdr:sp>
      <xdr:nvSpPr>
        <xdr:cNvPr id="49" name="Oval 225"/>
        <xdr:cNvSpPr>
          <a:spLocks/>
        </xdr:cNvSpPr>
      </xdr:nvSpPr>
      <xdr:spPr>
        <a:xfrm>
          <a:off x="1466850" y="18649950"/>
          <a:ext cx="76200" cy="857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70</xdr:row>
      <xdr:rowOff>228600</xdr:rowOff>
    </xdr:from>
    <xdr:to>
      <xdr:col>2</xdr:col>
      <xdr:colOff>504825</xdr:colOff>
      <xdr:row>71</xdr:row>
      <xdr:rowOff>57150</xdr:rowOff>
    </xdr:to>
    <xdr:sp>
      <xdr:nvSpPr>
        <xdr:cNvPr id="50" name="Oval 226"/>
        <xdr:cNvSpPr>
          <a:spLocks/>
        </xdr:cNvSpPr>
      </xdr:nvSpPr>
      <xdr:spPr>
        <a:xfrm flipH="1">
          <a:off x="1466850" y="18792825"/>
          <a:ext cx="5715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69</xdr:row>
      <xdr:rowOff>190500</xdr:rowOff>
    </xdr:from>
    <xdr:to>
      <xdr:col>2</xdr:col>
      <xdr:colOff>266700</xdr:colOff>
      <xdr:row>70</xdr:row>
      <xdr:rowOff>161925</xdr:rowOff>
    </xdr:to>
    <xdr:sp>
      <xdr:nvSpPr>
        <xdr:cNvPr id="51" name="AutoShape 227"/>
        <xdr:cNvSpPr>
          <a:spLocks/>
        </xdr:cNvSpPr>
      </xdr:nvSpPr>
      <xdr:spPr>
        <a:xfrm rot="21510871">
          <a:off x="1152525" y="18535650"/>
          <a:ext cx="133350" cy="190500"/>
        </a:xfrm>
        <a:prstGeom prst="triangl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72</xdr:row>
      <xdr:rowOff>161925</xdr:rowOff>
    </xdr:from>
    <xdr:to>
      <xdr:col>5</xdr:col>
      <xdr:colOff>152400</xdr:colOff>
      <xdr:row>72</xdr:row>
      <xdr:rowOff>238125</xdr:rowOff>
    </xdr:to>
    <xdr:sp>
      <xdr:nvSpPr>
        <xdr:cNvPr id="52" name="Oval 229"/>
        <xdr:cNvSpPr>
          <a:spLocks/>
        </xdr:cNvSpPr>
      </xdr:nvSpPr>
      <xdr:spPr>
        <a:xfrm rot="6741901">
          <a:off x="2333625" y="19221450"/>
          <a:ext cx="161925" cy="76200"/>
        </a:xfrm>
        <a:prstGeom prst="ellipse">
          <a:avLst/>
        </a:prstGeom>
        <a:solidFill>
          <a:srgbClr val="E3E3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74</xdr:row>
      <xdr:rowOff>247650</xdr:rowOff>
    </xdr:from>
    <xdr:to>
      <xdr:col>6</xdr:col>
      <xdr:colOff>342900</xdr:colOff>
      <xdr:row>74</xdr:row>
      <xdr:rowOff>314325</xdr:rowOff>
    </xdr:to>
    <xdr:sp>
      <xdr:nvSpPr>
        <xdr:cNvPr id="53" name="Polygon 232"/>
        <xdr:cNvSpPr>
          <a:spLocks/>
        </xdr:cNvSpPr>
      </xdr:nvSpPr>
      <xdr:spPr>
        <a:xfrm>
          <a:off x="2600325" y="19859625"/>
          <a:ext cx="676275" cy="66675"/>
        </a:xfrm>
        <a:custGeom>
          <a:pathLst>
            <a:path h="24" w="97">
              <a:moveTo>
                <a:pt x="0" y="14"/>
              </a:moveTo>
              <a:lnTo>
                <a:pt x="17" y="14"/>
              </a:lnTo>
              <a:lnTo>
                <a:pt x="28" y="1"/>
              </a:lnTo>
              <a:lnTo>
                <a:pt x="41" y="24"/>
              </a:lnTo>
              <a:lnTo>
                <a:pt x="56" y="0"/>
              </a:lnTo>
              <a:lnTo>
                <a:pt x="68" y="24"/>
              </a:lnTo>
              <a:lnTo>
                <a:pt x="76" y="13"/>
              </a:lnTo>
              <a:lnTo>
                <a:pt x="97" y="13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67</xdr:row>
      <xdr:rowOff>209550</xdr:rowOff>
    </xdr:from>
    <xdr:to>
      <xdr:col>1</xdr:col>
      <xdr:colOff>9525</xdr:colOff>
      <xdr:row>69</xdr:row>
      <xdr:rowOff>133350</xdr:rowOff>
    </xdr:to>
    <xdr:sp>
      <xdr:nvSpPr>
        <xdr:cNvPr id="54" name="AutoShape 241"/>
        <xdr:cNvSpPr>
          <a:spLocks/>
        </xdr:cNvSpPr>
      </xdr:nvSpPr>
      <xdr:spPr>
        <a:xfrm>
          <a:off x="57150" y="18116550"/>
          <a:ext cx="447675" cy="361950"/>
        </a:xfrm>
        <a:prstGeom prst="star8">
          <a:avLst/>
        </a:prstGeom>
        <a:solidFill>
          <a:srgbClr val="FF00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4
</a:t>
          </a:r>
        </a:p>
      </xdr:txBody>
    </xdr:sp>
    <xdr:clientData/>
  </xdr:twoCellAnchor>
  <xdr:twoCellAnchor>
    <xdr:from>
      <xdr:col>0</xdr:col>
      <xdr:colOff>95250</xdr:colOff>
      <xdr:row>6</xdr:row>
      <xdr:rowOff>209550</xdr:rowOff>
    </xdr:from>
    <xdr:to>
      <xdr:col>1</xdr:col>
      <xdr:colOff>47625</xdr:colOff>
      <xdr:row>8</xdr:row>
      <xdr:rowOff>104775</xdr:rowOff>
    </xdr:to>
    <xdr:sp>
      <xdr:nvSpPr>
        <xdr:cNvPr id="55" name="AutoShape 242"/>
        <xdr:cNvSpPr>
          <a:spLocks/>
        </xdr:cNvSpPr>
      </xdr:nvSpPr>
      <xdr:spPr>
        <a:xfrm>
          <a:off x="95250" y="1247775"/>
          <a:ext cx="447675" cy="361950"/>
        </a:xfrm>
        <a:prstGeom prst="star8">
          <a:avLst/>
        </a:prstGeom>
        <a:solidFill>
          <a:srgbClr val="FF00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1
</a:t>
          </a:r>
        </a:p>
      </xdr:txBody>
    </xdr:sp>
    <xdr:clientData/>
  </xdr:twoCellAnchor>
  <xdr:twoCellAnchor>
    <xdr:from>
      <xdr:col>0</xdr:col>
      <xdr:colOff>66675</xdr:colOff>
      <xdr:row>9</xdr:row>
      <xdr:rowOff>76200</xdr:rowOff>
    </xdr:from>
    <xdr:to>
      <xdr:col>2</xdr:col>
      <xdr:colOff>161925</xdr:colOff>
      <xdr:row>12</xdr:row>
      <xdr:rowOff>9525</xdr:rowOff>
    </xdr:to>
    <xdr:sp>
      <xdr:nvSpPr>
        <xdr:cNvPr id="56" name="AutoShape 243"/>
        <xdr:cNvSpPr>
          <a:spLocks/>
        </xdr:cNvSpPr>
      </xdr:nvSpPr>
      <xdr:spPr>
        <a:xfrm>
          <a:off x="66675" y="1828800"/>
          <a:ext cx="1114425" cy="676275"/>
        </a:xfrm>
        <a:prstGeom prst="cub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6 Volts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</a:t>
          </a:r>
        </a:p>
      </xdr:txBody>
    </xdr:sp>
    <xdr:clientData/>
  </xdr:twoCellAnchor>
  <xdr:twoCellAnchor>
    <xdr:from>
      <xdr:col>2</xdr:col>
      <xdr:colOff>171450</xdr:colOff>
      <xdr:row>10</xdr:row>
      <xdr:rowOff>171450</xdr:rowOff>
    </xdr:from>
    <xdr:to>
      <xdr:col>2</xdr:col>
      <xdr:colOff>371475</xdr:colOff>
      <xdr:row>11</xdr:row>
      <xdr:rowOff>38100</xdr:rowOff>
    </xdr:to>
    <xdr:sp>
      <xdr:nvSpPr>
        <xdr:cNvPr id="57" name="Line 244"/>
        <xdr:cNvSpPr>
          <a:spLocks/>
        </xdr:cNvSpPr>
      </xdr:nvSpPr>
      <xdr:spPr>
        <a:xfrm>
          <a:off x="1190625" y="2171700"/>
          <a:ext cx="200025" cy="114300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11</xdr:row>
      <xdr:rowOff>9525</xdr:rowOff>
    </xdr:from>
    <xdr:to>
      <xdr:col>3</xdr:col>
      <xdr:colOff>228600</xdr:colOff>
      <xdr:row>11</xdr:row>
      <xdr:rowOff>28575</xdr:rowOff>
    </xdr:to>
    <xdr:sp>
      <xdr:nvSpPr>
        <xdr:cNvPr id="58" name="Line 245"/>
        <xdr:cNvSpPr>
          <a:spLocks/>
        </xdr:cNvSpPr>
      </xdr:nvSpPr>
      <xdr:spPr>
        <a:xfrm flipV="1">
          <a:off x="1352550" y="2257425"/>
          <a:ext cx="438150" cy="190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11</xdr:row>
      <xdr:rowOff>47625</xdr:rowOff>
    </xdr:from>
    <xdr:to>
      <xdr:col>2</xdr:col>
      <xdr:colOff>285750</xdr:colOff>
      <xdr:row>11</xdr:row>
      <xdr:rowOff>161925</xdr:rowOff>
    </xdr:to>
    <xdr:sp>
      <xdr:nvSpPr>
        <xdr:cNvPr id="59" name="Line 246"/>
        <xdr:cNvSpPr>
          <a:spLocks/>
        </xdr:cNvSpPr>
      </xdr:nvSpPr>
      <xdr:spPr>
        <a:xfrm>
          <a:off x="1104900" y="2295525"/>
          <a:ext cx="200025" cy="114300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10</xdr:row>
      <xdr:rowOff>28575</xdr:rowOff>
    </xdr:from>
    <xdr:to>
      <xdr:col>1</xdr:col>
      <xdr:colOff>438150</xdr:colOff>
      <xdr:row>12</xdr:row>
      <xdr:rowOff>85725</xdr:rowOff>
    </xdr:to>
    <xdr:sp>
      <xdr:nvSpPr>
        <xdr:cNvPr id="60" name="AutoShape 248"/>
        <xdr:cNvSpPr>
          <a:spLocks/>
        </xdr:cNvSpPr>
      </xdr:nvSpPr>
      <xdr:spPr>
        <a:xfrm rot="6761987">
          <a:off x="219075" y="2028825"/>
          <a:ext cx="714375" cy="552450"/>
        </a:xfrm>
        <a:prstGeom prst="lightningBol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</xdr:row>
      <xdr:rowOff>133350</xdr:rowOff>
    </xdr:from>
    <xdr:to>
      <xdr:col>2</xdr:col>
      <xdr:colOff>161925</xdr:colOff>
      <xdr:row>10</xdr:row>
      <xdr:rowOff>161925</xdr:rowOff>
    </xdr:to>
    <xdr:sp>
      <xdr:nvSpPr>
        <xdr:cNvPr id="61" name="Oval 249"/>
        <xdr:cNvSpPr>
          <a:spLocks/>
        </xdr:cNvSpPr>
      </xdr:nvSpPr>
      <xdr:spPr>
        <a:xfrm flipH="1">
          <a:off x="1152525" y="2133600"/>
          <a:ext cx="28575" cy="28575"/>
        </a:xfrm>
        <a:prstGeom prst="ellipse">
          <a:avLst/>
        </a:prstGeom>
        <a:solidFill>
          <a:srgbClr val="FFFFFF"/>
        </a:solidFill>
        <a:ln w="57150" cmpd="sng">
          <a:solidFill>
            <a:srgbClr val="E3E3E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11</xdr:row>
      <xdr:rowOff>9525</xdr:rowOff>
    </xdr:from>
    <xdr:to>
      <xdr:col>2</xdr:col>
      <xdr:colOff>66675</xdr:colOff>
      <xdr:row>11</xdr:row>
      <xdr:rowOff>38100</xdr:rowOff>
    </xdr:to>
    <xdr:sp>
      <xdr:nvSpPr>
        <xdr:cNvPr id="62" name="Oval 250"/>
        <xdr:cNvSpPr>
          <a:spLocks/>
        </xdr:cNvSpPr>
      </xdr:nvSpPr>
      <xdr:spPr>
        <a:xfrm flipH="1">
          <a:off x="1057275" y="2257425"/>
          <a:ext cx="28575" cy="28575"/>
        </a:xfrm>
        <a:prstGeom prst="ellipse">
          <a:avLst/>
        </a:prstGeom>
        <a:solidFill>
          <a:srgbClr val="FFFFFF"/>
        </a:solidFill>
        <a:ln w="57150" cmpd="sng">
          <a:solidFill>
            <a:srgbClr val="E3E3E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7</xdr:row>
      <xdr:rowOff>152400</xdr:rowOff>
    </xdr:from>
    <xdr:to>
      <xdr:col>9</xdr:col>
      <xdr:colOff>57150</xdr:colOff>
      <xdr:row>10</xdr:row>
      <xdr:rowOff>190500</xdr:rowOff>
    </xdr:to>
    <xdr:grpSp>
      <xdr:nvGrpSpPr>
        <xdr:cNvPr id="63" name="Group 251"/>
        <xdr:cNvGrpSpPr>
          <a:grpSpLocks/>
        </xdr:cNvGrpSpPr>
      </xdr:nvGrpSpPr>
      <xdr:grpSpPr>
        <a:xfrm>
          <a:off x="3886200" y="1409700"/>
          <a:ext cx="542925" cy="781050"/>
          <a:chOff x="384" y="602"/>
          <a:chExt cx="57" cy="82"/>
        </a:xfrm>
        <a:solidFill>
          <a:srgbClr val="FFFFFF"/>
        </a:solidFill>
      </xdr:grpSpPr>
      <xdr:grpSp>
        <xdr:nvGrpSpPr>
          <xdr:cNvPr id="64" name="Group 252"/>
          <xdr:cNvGrpSpPr>
            <a:grpSpLocks/>
          </xdr:cNvGrpSpPr>
        </xdr:nvGrpSpPr>
        <xdr:grpSpPr>
          <a:xfrm>
            <a:off x="384" y="602"/>
            <a:ext cx="57" cy="70"/>
            <a:chOff x="281" y="660"/>
            <a:chExt cx="57" cy="70"/>
          </a:xfrm>
          <a:solidFill>
            <a:srgbClr val="FFFFFF"/>
          </a:solidFill>
        </xdr:grpSpPr>
        <xdr:sp>
          <xdr:nvSpPr>
            <xdr:cNvPr id="65" name="Oval 253"/>
            <xdr:cNvSpPr>
              <a:spLocks/>
            </xdr:cNvSpPr>
          </xdr:nvSpPr>
          <xdr:spPr>
            <a:xfrm>
              <a:off x="281" y="660"/>
              <a:ext cx="57" cy="50"/>
            </a:xfrm>
            <a:prstGeom prst="ellipse">
              <a:avLst/>
            </a:prstGeom>
            <a:solidFill>
              <a:srgbClr val="FFFF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7" name="Rectangle 255"/>
          <xdr:cNvSpPr>
            <a:spLocks/>
          </xdr:cNvSpPr>
        </xdr:nvSpPr>
        <xdr:spPr>
          <a:xfrm>
            <a:off x="393" y="672"/>
            <a:ext cx="38" cy="12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76200</xdr:colOff>
      <xdr:row>7</xdr:row>
      <xdr:rowOff>104775</xdr:rowOff>
    </xdr:from>
    <xdr:to>
      <xdr:col>5</xdr:col>
      <xdr:colOff>419100</xdr:colOff>
      <xdr:row>10</xdr:row>
      <xdr:rowOff>123825</xdr:rowOff>
    </xdr:to>
    <xdr:sp>
      <xdr:nvSpPr>
        <xdr:cNvPr id="68" name="Rectangle 256"/>
        <xdr:cNvSpPr>
          <a:spLocks/>
        </xdr:cNvSpPr>
      </xdr:nvSpPr>
      <xdr:spPr>
        <a:xfrm>
          <a:off x="1914525" y="1362075"/>
          <a:ext cx="847725" cy="762000"/>
        </a:xfrm>
        <a:prstGeom prst="rect">
          <a:avLst/>
        </a:prstGeom>
        <a:solidFill>
          <a:srgbClr val="424242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7</xdr:row>
      <xdr:rowOff>142875</xdr:rowOff>
    </xdr:from>
    <xdr:to>
      <xdr:col>5</xdr:col>
      <xdr:colOff>371475</xdr:colOff>
      <xdr:row>8</xdr:row>
      <xdr:rowOff>114300</xdr:rowOff>
    </xdr:to>
    <xdr:sp>
      <xdr:nvSpPr>
        <xdr:cNvPr id="69" name="TextBox 257"/>
        <xdr:cNvSpPr txBox="1">
          <a:spLocks noChangeArrowheads="1"/>
        </xdr:cNvSpPr>
      </xdr:nvSpPr>
      <xdr:spPr>
        <a:xfrm>
          <a:off x="1962150" y="1400175"/>
          <a:ext cx="752475" cy="219075"/>
        </a:xfrm>
        <a:prstGeom prst="rect">
          <a:avLst/>
        </a:prstGeom>
        <a:solidFill>
          <a:srgbClr val="D3D3D3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?.? A</a:t>
          </a:r>
        </a:p>
      </xdr:txBody>
    </xdr:sp>
    <xdr:clientData/>
  </xdr:twoCellAnchor>
  <xdr:twoCellAnchor>
    <xdr:from>
      <xdr:col>4</xdr:col>
      <xdr:colOff>342900</xdr:colOff>
      <xdr:row>8</xdr:row>
      <xdr:rowOff>190500</xdr:rowOff>
    </xdr:from>
    <xdr:to>
      <xdr:col>5</xdr:col>
      <xdr:colOff>114300</xdr:colOff>
      <xdr:row>9</xdr:row>
      <xdr:rowOff>209550</xdr:rowOff>
    </xdr:to>
    <xdr:sp>
      <xdr:nvSpPr>
        <xdr:cNvPr id="70" name="Oval 258"/>
        <xdr:cNvSpPr>
          <a:spLocks/>
        </xdr:cNvSpPr>
      </xdr:nvSpPr>
      <xdr:spPr>
        <a:xfrm>
          <a:off x="2181225" y="1695450"/>
          <a:ext cx="276225" cy="266700"/>
        </a:xfrm>
        <a:prstGeom prst="ellipse">
          <a:avLst/>
        </a:prstGeom>
        <a:solidFill>
          <a:srgbClr val="000000"/>
        </a:solidFill>
        <a:ln w="127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9</xdr:row>
      <xdr:rowOff>228600</xdr:rowOff>
    </xdr:from>
    <xdr:to>
      <xdr:col>4</xdr:col>
      <xdr:colOff>209550</xdr:colOff>
      <xdr:row>10</xdr:row>
      <xdr:rowOff>152400</xdr:rowOff>
    </xdr:to>
    <xdr:sp>
      <xdr:nvSpPr>
        <xdr:cNvPr id="71" name="AutoShape 259"/>
        <xdr:cNvSpPr>
          <a:spLocks/>
        </xdr:cNvSpPr>
      </xdr:nvSpPr>
      <xdr:spPr>
        <a:xfrm rot="14183969" flipV="1">
          <a:off x="1676400" y="1981200"/>
          <a:ext cx="371475" cy="171450"/>
        </a:xfrm>
        <a:custGeom>
          <a:pathLst>
            <a:path h="47" w="21">
              <a:moveTo>
                <a:pt x="0" y="0"/>
              </a:moveTo>
              <a:cubicBezTo>
                <a:pt x="9" y="10"/>
                <a:pt x="19" y="20"/>
                <a:pt x="20" y="28"/>
              </a:cubicBezTo>
              <a:cubicBezTo>
                <a:pt x="21" y="36"/>
                <a:pt x="8" y="44"/>
                <a:pt x="6" y="47"/>
              </a:cubicBezTo>
            </a:path>
          </a:pathLst>
        </a:cu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9</xdr:row>
      <xdr:rowOff>123825</xdr:rowOff>
    </xdr:from>
    <xdr:to>
      <xdr:col>6</xdr:col>
      <xdr:colOff>161925</xdr:colOff>
      <xdr:row>10</xdr:row>
      <xdr:rowOff>19050</xdr:rowOff>
    </xdr:to>
    <xdr:sp>
      <xdr:nvSpPr>
        <xdr:cNvPr id="72" name="AutoShape 260"/>
        <xdr:cNvSpPr>
          <a:spLocks/>
        </xdr:cNvSpPr>
      </xdr:nvSpPr>
      <xdr:spPr>
        <a:xfrm>
          <a:off x="2695575" y="1876425"/>
          <a:ext cx="400050" cy="142875"/>
        </a:xfrm>
        <a:custGeom>
          <a:pathLst>
            <a:path h="81" w="75">
              <a:moveTo>
                <a:pt x="75" y="0"/>
              </a:moveTo>
              <a:cubicBezTo>
                <a:pt x="60" y="17"/>
                <a:pt x="46" y="34"/>
                <a:pt x="37" y="41"/>
              </a:cubicBezTo>
              <a:cubicBezTo>
                <a:pt x="28" y="48"/>
                <a:pt x="25" y="41"/>
                <a:pt x="19" y="43"/>
              </a:cubicBezTo>
              <a:cubicBezTo>
                <a:pt x="13" y="45"/>
                <a:pt x="6" y="47"/>
                <a:pt x="3" y="51"/>
              </a:cubicBezTo>
              <a:cubicBezTo>
                <a:pt x="0" y="55"/>
                <a:pt x="0" y="61"/>
                <a:pt x="0" y="66"/>
              </a:cubicBezTo>
              <a:cubicBezTo>
                <a:pt x="0" y="71"/>
                <a:pt x="1" y="78"/>
                <a:pt x="2" y="81"/>
              </a:cubicBez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9</xdr:row>
      <xdr:rowOff>28575</xdr:rowOff>
    </xdr:from>
    <xdr:to>
      <xdr:col>5</xdr:col>
      <xdr:colOff>47625</xdr:colOff>
      <xdr:row>9</xdr:row>
      <xdr:rowOff>161925</xdr:rowOff>
    </xdr:to>
    <xdr:sp>
      <xdr:nvSpPr>
        <xdr:cNvPr id="73" name="AutoShape 261"/>
        <xdr:cNvSpPr>
          <a:spLocks/>
        </xdr:cNvSpPr>
      </xdr:nvSpPr>
      <xdr:spPr>
        <a:xfrm rot="35891623">
          <a:off x="2200275" y="1781175"/>
          <a:ext cx="190500" cy="133350"/>
        </a:xfrm>
        <a:prstGeom prst="triangl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10</xdr:row>
      <xdr:rowOff>19050</xdr:rowOff>
    </xdr:from>
    <xdr:to>
      <xdr:col>4</xdr:col>
      <xdr:colOff>257175</xdr:colOff>
      <xdr:row>10</xdr:row>
      <xdr:rowOff>104775</xdr:rowOff>
    </xdr:to>
    <xdr:sp>
      <xdr:nvSpPr>
        <xdr:cNvPr id="74" name="Oval 262"/>
        <xdr:cNvSpPr>
          <a:spLocks/>
        </xdr:cNvSpPr>
      </xdr:nvSpPr>
      <xdr:spPr>
        <a:xfrm>
          <a:off x="2019300" y="2019300"/>
          <a:ext cx="76200" cy="857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9</xdr:row>
      <xdr:rowOff>209550</xdr:rowOff>
    </xdr:from>
    <xdr:to>
      <xdr:col>5</xdr:col>
      <xdr:colOff>361950</xdr:colOff>
      <xdr:row>10</xdr:row>
      <xdr:rowOff>38100</xdr:rowOff>
    </xdr:to>
    <xdr:sp>
      <xdr:nvSpPr>
        <xdr:cNvPr id="75" name="Oval 263"/>
        <xdr:cNvSpPr>
          <a:spLocks/>
        </xdr:cNvSpPr>
      </xdr:nvSpPr>
      <xdr:spPr>
        <a:xfrm flipH="1">
          <a:off x="2647950" y="1962150"/>
          <a:ext cx="5715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10</xdr:row>
      <xdr:rowOff>142875</xdr:rowOff>
    </xdr:from>
    <xdr:to>
      <xdr:col>3</xdr:col>
      <xdr:colOff>228600</xdr:colOff>
      <xdr:row>11</xdr:row>
      <xdr:rowOff>57150</xdr:rowOff>
    </xdr:to>
    <xdr:sp>
      <xdr:nvSpPr>
        <xdr:cNvPr id="76" name="Oval 264"/>
        <xdr:cNvSpPr>
          <a:spLocks/>
        </xdr:cNvSpPr>
      </xdr:nvSpPr>
      <xdr:spPr>
        <a:xfrm rot="-430870">
          <a:off x="1714500" y="2143125"/>
          <a:ext cx="76200" cy="161925"/>
        </a:xfrm>
        <a:prstGeom prst="ellipse">
          <a:avLst/>
        </a:prstGeom>
        <a:solidFill>
          <a:srgbClr val="E3E3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79</xdr:row>
      <xdr:rowOff>285750</xdr:rowOff>
    </xdr:from>
    <xdr:to>
      <xdr:col>1</xdr:col>
      <xdr:colOff>114300</xdr:colOff>
      <xdr:row>81</xdr:row>
      <xdr:rowOff>152400</xdr:rowOff>
    </xdr:to>
    <xdr:sp>
      <xdr:nvSpPr>
        <xdr:cNvPr id="77" name="AutoShape 266"/>
        <xdr:cNvSpPr>
          <a:spLocks/>
        </xdr:cNvSpPr>
      </xdr:nvSpPr>
      <xdr:spPr>
        <a:xfrm>
          <a:off x="161925" y="21707475"/>
          <a:ext cx="447675" cy="409575"/>
        </a:xfrm>
        <a:prstGeom prst="star8">
          <a:avLst/>
        </a:prstGeom>
        <a:solidFill>
          <a:srgbClr val="FF00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5
</a:t>
          </a:r>
        </a:p>
      </xdr:txBody>
    </xdr:sp>
    <xdr:clientData/>
  </xdr:twoCellAnchor>
  <xdr:twoCellAnchor>
    <xdr:from>
      <xdr:col>6</xdr:col>
      <xdr:colOff>57150</xdr:colOff>
      <xdr:row>83</xdr:row>
      <xdr:rowOff>85725</xdr:rowOff>
    </xdr:from>
    <xdr:to>
      <xdr:col>26</xdr:col>
      <xdr:colOff>161925</xdr:colOff>
      <xdr:row>84</xdr:row>
      <xdr:rowOff>28575</xdr:rowOff>
    </xdr:to>
    <xdr:sp>
      <xdr:nvSpPr>
        <xdr:cNvPr id="78" name="Line 269"/>
        <xdr:cNvSpPr>
          <a:spLocks/>
        </xdr:cNvSpPr>
      </xdr:nvSpPr>
      <xdr:spPr>
        <a:xfrm>
          <a:off x="2990850" y="22564725"/>
          <a:ext cx="9410700" cy="1047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84</xdr:row>
      <xdr:rowOff>104775</xdr:rowOff>
    </xdr:from>
    <xdr:to>
      <xdr:col>31</xdr:col>
      <xdr:colOff>152400</xdr:colOff>
      <xdr:row>85</xdr:row>
      <xdr:rowOff>85725</xdr:rowOff>
    </xdr:to>
    <xdr:sp>
      <xdr:nvSpPr>
        <xdr:cNvPr id="79" name="Line 271"/>
        <xdr:cNvSpPr>
          <a:spLocks/>
        </xdr:cNvSpPr>
      </xdr:nvSpPr>
      <xdr:spPr>
        <a:xfrm>
          <a:off x="2847975" y="22745700"/>
          <a:ext cx="12592050" cy="1428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78</xdr:row>
      <xdr:rowOff>304800</xdr:rowOff>
    </xdr:from>
    <xdr:to>
      <xdr:col>8</xdr:col>
      <xdr:colOff>381000</xdr:colOff>
      <xdr:row>81</xdr:row>
      <xdr:rowOff>123825</xdr:rowOff>
    </xdr:to>
    <xdr:grpSp>
      <xdr:nvGrpSpPr>
        <xdr:cNvPr id="80" name="Group 274"/>
        <xdr:cNvGrpSpPr>
          <a:grpSpLocks/>
        </xdr:cNvGrpSpPr>
      </xdr:nvGrpSpPr>
      <xdr:grpSpPr>
        <a:xfrm>
          <a:off x="3714750" y="21364575"/>
          <a:ext cx="457200" cy="723900"/>
          <a:chOff x="384" y="602"/>
          <a:chExt cx="57" cy="82"/>
        </a:xfrm>
        <a:solidFill>
          <a:srgbClr val="FFFFFF"/>
        </a:solidFill>
      </xdr:grpSpPr>
      <xdr:grpSp>
        <xdr:nvGrpSpPr>
          <xdr:cNvPr id="81" name="Group 275"/>
          <xdr:cNvGrpSpPr>
            <a:grpSpLocks/>
          </xdr:cNvGrpSpPr>
        </xdr:nvGrpSpPr>
        <xdr:grpSpPr>
          <a:xfrm>
            <a:off x="384" y="602"/>
            <a:ext cx="57" cy="70"/>
            <a:chOff x="281" y="660"/>
            <a:chExt cx="57" cy="70"/>
          </a:xfrm>
          <a:solidFill>
            <a:srgbClr val="FFFFFF"/>
          </a:solidFill>
        </xdr:grpSpPr>
        <xdr:sp>
          <xdr:nvSpPr>
            <xdr:cNvPr id="82" name="Oval 276"/>
            <xdr:cNvSpPr>
              <a:spLocks/>
            </xdr:cNvSpPr>
          </xdr:nvSpPr>
          <xdr:spPr>
            <a:xfrm>
              <a:off x="281" y="660"/>
              <a:ext cx="57" cy="50"/>
            </a:xfrm>
            <a:prstGeom prst="ellipse">
              <a:avLst/>
            </a:prstGeom>
            <a:solidFill>
              <a:srgbClr val="FFFF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4" name="Rectangle 278"/>
          <xdr:cNvSpPr>
            <a:spLocks/>
          </xdr:cNvSpPr>
        </xdr:nvSpPr>
        <xdr:spPr>
          <a:xfrm>
            <a:off x="393" y="672"/>
            <a:ext cx="38" cy="1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257175</xdr:colOff>
      <xdr:row>86</xdr:row>
      <xdr:rowOff>38100</xdr:rowOff>
    </xdr:from>
    <xdr:to>
      <xdr:col>9</xdr:col>
      <xdr:colOff>76200</xdr:colOff>
      <xdr:row>88</xdr:row>
      <xdr:rowOff>76200</xdr:rowOff>
    </xdr:to>
    <xdr:sp>
      <xdr:nvSpPr>
        <xdr:cNvPr id="85" name="Rectangle 279"/>
        <xdr:cNvSpPr>
          <a:spLocks/>
        </xdr:cNvSpPr>
      </xdr:nvSpPr>
      <xdr:spPr>
        <a:xfrm>
          <a:off x="3714750" y="23060025"/>
          <a:ext cx="733425" cy="781050"/>
        </a:xfrm>
        <a:prstGeom prst="rect">
          <a:avLst/>
        </a:prstGeom>
        <a:solidFill>
          <a:srgbClr val="424242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86</xdr:row>
      <xdr:rowOff>114300</xdr:rowOff>
    </xdr:from>
    <xdr:to>
      <xdr:col>9</xdr:col>
      <xdr:colOff>47625</xdr:colOff>
      <xdr:row>87</xdr:row>
      <xdr:rowOff>0</xdr:rowOff>
    </xdr:to>
    <xdr:sp>
      <xdr:nvSpPr>
        <xdr:cNvPr id="86" name="TextBox 280"/>
        <xdr:cNvSpPr txBox="1">
          <a:spLocks noChangeArrowheads="1"/>
        </xdr:cNvSpPr>
      </xdr:nvSpPr>
      <xdr:spPr>
        <a:xfrm>
          <a:off x="3781425" y="23136225"/>
          <a:ext cx="638175" cy="257175"/>
        </a:xfrm>
        <a:prstGeom prst="rect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120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v</a:t>
          </a:r>
        </a:p>
      </xdr:txBody>
    </xdr:sp>
    <xdr:clientData/>
  </xdr:twoCellAnchor>
  <xdr:twoCellAnchor>
    <xdr:from>
      <xdr:col>8</xdr:col>
      <xdr:colOff>142875</xdr:colOff>
      <xdr:row>87</xdr:row>
      <xdr:rowOff>66675</xdr:rowOff>
    </xdr:from>
    <xdr:to>
      <xdr:col>8</xdr:col>
      <xdr:colOff>419100</xdr:colOff>
      <xdr:row>87</xdr:row>
      <xdr:rowOff>304800</xdr:rowOff>
    </xdr:to>
    <xdr:sp>
      <xdr:nvSpPr>
        <xdr:cNvPr id="87" name="Oval 281"/>
        <xdr:cNvSpPr>
          <a:spLocks/>
        </xdr:cNvSpPr>
      </xdr:nvSpPr>
      <xdr:spPr>
        <a:xfrm>
          <a:off x="3933825" y="23460075"/>
          <a:ext cx="276225" cy="238125"/>
        </a:xfrm>
        <a:prstGeom prst="ellipse">
          <a:avLst/>
        </a:prstGeom>
        <a:solidFill>
          <a:srgbClr val="000000"/>
        </a:solidFill>
        <a:ln w="127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87</xdr:row>
      <xdr:rowOff>133350</xdr:rowOff>
    </xdr:from>
    <xdr:to>
      <xdr:col>8</xdr:col>
      <xdr:colOff>390525</xdr:colOff>
      <xdr:row>87</xdr:row>
      <xdr:rowOff>238125</xdr:rowOff>
    </xdr:to>
    <xdr:sp>
      <xdr:nvSpPr>
        <xdr:cNvPr id="88" name="AutoShape 282"/>
        <xdr:cNvSpPr>
          <a:spLocks/>
        </xdr:cNvSpPr>
      </xdr:nvSpPr>
      <xdr:spPr>
        <a:xfrm rot="25091623">
          <a:off x="3990975" y="23526750"/>
          <a:ext cx="190500" cy="104775"/>
        </a:xfrm>
        <a:prstGeom prst="triangl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82</xdr:row>
      <xdr:rowOff>47625</xdr:rowOff>
    </xdr:from>
    <xdr:to>
      <xdr:col>5</xdr:col>
      <xdr:colOff>419100</xdr:colOff>
      <xdr:row>82</xdr:row>
      <xdr:rowOff>133350</xdr:rowOff>
    </xdr:to>
    <xdr:sp>
      <xdr:nvSpPr>
        <xdr:cNvPr id="89" name="Oval 283"/>
        <xdr:cNvSpPr>
          <a:spLocks/>
        </xdr:cNvSpPr>
      </xdr:nvSpPr>
      <xdr:spPr>
        <a:xfrm>
          <a:off x="2686050" y="22231350"/>
          <a:ext cx="76200" cy="857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87</xdr:row>
      <xdr:rowOff>257175</xdr:rowOff>
    </xdr:from>
    <xdr:to>
      <xdr:col>8</xdr:col>
      <xdr:colOff>66675</xdr:colOff>
      <xdr:row>87</xdr:row>
      <xdr:rowOff>333375</xdr:rowOff>
    </xdr:to>
    <xdr:sp>
      <xdr:nvSpPr>
        <xdr:cNvPr id="90" name="Oval 284"/>
        <xdr:cNvSpPr>
          <a:spLocks/>
        </xdr:cNvSpPr>
      </xdr:nvSpPr>
      <xdr:spPr>
        <a:xfrm flipH="1">
          <a:off x="3800475" y="23650575"/>
          <a:ext cx="5715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79</xdr:row>
      <xdr:rowOff>200025</xdr:rowOff>
    </xdr:from>
    <xdr:to>
      <xdr:col>5</xdr:col>
      <xdr:colOff>542925</xdr:colOff>
      <xdr:row>82</xdr:row>
      <xdr:rowOff>76200</xdr:rowOff>
    </xdr:to>
    <xdr:sp>
      <xdr:nvSpPr>
        <xdr:cNvPr id="91" name="Rectangle 289"/>
        <xdr:cNvSpPr>
          <a:spLocks/>
        </xdr:cNvSpPr>
      </xdr:nvSpPr>
      <xdr:spPr>
        <a:xfrm>
          <a:off x="2152650" y="21621750"/>
          <a:ext cx="733425" cy="638175"/>
        </a:xfrm>
        <a:prstGeom prst="rect">
          <a:avLst/>
        </a:prstGeom>
        <a:solidFill>
          <a:srgbClr val="424242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80</xdr:row>
      <xdr:rowOff>0</xdr:rowOff>
    </xdr:from>
    <xdr:to>
      <xdr:col>5</xdr:col>
      <xdr:colOff>504825</xdr:colOff>
      <xdr:row>80</xdr:row>
      <xdr:rowOff>190500</xdr:rowOff>
    </xdr:to>
    <xdr:sp>
      <xdr:nvSpPr>
        <xdr:cNvPr id="92" name="TextBox 290"/>
        <xdr:cNvSpPr txBox="1">
          <a:spLocks noChangeArrowheads="1"/>
        </xdr:cNvSpPr>
      </xdr:nvSpPr>
      <xdr:spPr>
        <a:xfrm>
          <a:off x="2209800" y="21717000"/>
          <a:ext cx="638175" cy="190500"/>
        </a:xfrm>
        <a:prstGeom prst="rect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0.50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6</xdr:col>
      <xdr:colOff>304800</xdr:colOff>
      <xdr:row>83</xdr:row>
      <xdr:rowOff>85725</xdr:rowOff>
    </xdr:from>
    <xdr:to>
      <xdr:col>8</xdr:col>
      <xdr:colOff>19050</xdr:colOff>
      <xdr:row>87</xdr:row>
      <xdr:rowOff>152400</xdr:rowOff>
    </xdr:to>
    <xdr:sp>
      <xdr:nvSpPr>
        <xdr:cNvPr id="93" name="AutoShape 291"/>
        <xdr:cNvSpPr>
          <a:spLocks/>
        </xdr:cNvSpPr>
      </xdr:nvSpPr>
      <xdr:spPr>
        <a:xfrm flipH="1">
          <a:off x="3238500" y="22564725"/>
          <a:ext cx="571500" cy="981075"/>
        </a:xfrm>
        <a:custGeom>
          <a:pathLst>
            <a:path h="64" w="46">
              <a:moveTo>
                <a:pt x="0" y="64"/>
              </a:moveTo>
              <a:cubicBezTo>
                <a:pt x="4" y="57"/>
                <a:pt x="19" y="32"/>
                <a:pt x="27" y="21"/>
              </a:cubicBezTo>
              <a:cubicBezTo>
                <a:pt x="35" y="10"/>
                <a:pt x="42" y="5"/>
                <a:pt x="46" y="0"/>
              </a:cubicBezTo>
            </a:path>
          </a:pathLst>
        </a:cu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85</xdr:row>
      <xdr:rowOff>9525</xdr:rowOff>
    </xdr:from>
    <xdr:to>
      <xdr:col>8</xdr:col>
      <xdr:colOff>9525</xdr:colOff>
      <xdr:row>87</xdr:row>
      <xdr:rowOff>266700</xdr:rowOff>
    </xdr:to>
    <xdr:sp>
      <xdr:nvSpPr>
        <xdr:cNvPr id="94" name="AutoShape 292"/>
        <xdr:cNvSpPr>
          <a:spLocks/>
        </xdr:cNvSpPr>
      </xdr:nvSpPr>
      <xdr:spPr>
        <a:xfrm>
          <a:off x="2838450" y="22812375"/>
          <a:ext cx="962025" cy="847725"/>
        </a:xfrm>
        <a:custGeom>
          <a:pathLst>
            <a:path h="64" w="31">
              <a:moveTo>
                <a:pt x="31" y="64"/>
              </a:moveTo>
              <a:cubicBezTo>
                <a:pt x="27" y="59"/>
                <a:pt x="12" y="41"/>
                <a:pt x="8" y="34"/>
              </a:cubicBezTo>
              <a:cubicBezTo>
                <a:pt x="4" y="27"/>
                <a:pt x="8" y="28"/>
                <a:pt x="8" y="25"/>
              </a:cubicBezTo>
              <a:cubicBezTo>
                <a:pt x="8" y="22"/>
                <a:pt x="12" y="20"/>
                <a:pt x="11" y="17"/>
              </a:cubicBezTo>
              <a:cubicBezTo>
                <a:pt x="10" y="14"/>
                <a:pt x="6" y="11"/>
                <a:pt x="5" y="9"/>
              </a:cubicBezTo>
              <a:cubicBezTo>
                <a:pt x="4" y="7"/>
                <a:pt x="3" y="6"/>
                <a:pt x="2" y="5"/>
              </a:cubicBezTo>
              <a:cubicBezTo>
                <a:pt x="1" y="4"/>
                <a:pt x="0" y="1"/>
                <a:pt x="0" y="0"/>
              </a:cubicBez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83</xdr:row>
      <xdr:rowOff>28575</xdr:rowOff>
    </xdr:from>
    <xdr:to>
      <xdr:col>6</xdr:col>
      <xdr:colOff>342900</xdr:colOff>
      <xdr:row>83</xdr:row>
      <xdr:rowOff>152400</xdr:rowOff>
    </xdr:to>
    <xdr:sp>
      <xdr:nvSpPr>
        <xdr:cNvPr id="95" name="Oval 293"/>
        <xdr:cNvSpPr>
          <a:spLocks/>
        </xdr:cNvSpPr>
      </xdr:nvSpPr>
      <xdr:spPr>
        <a:xfrm rot="4554164" flipV="1">
          <a:off x="3200400" y="22507575"/>
          <a:ext cx="76200" cy="123825"/>
        </a:xfrm>
        <a:prstGeom prst="ellipse">
          <a:avLst/>
        </a:prstGeom>
        <a:solidFill>
          <a:srgbClr val="E3E3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87</xdr:row>
      <xdr:rowOff>114300</xdr:rowOff>
    </xdr:from>
    <xdr:to>
      <xdr:col>8</xdr:col>
      <xdr:colOff>66675</xdr:colOff>
      <xdr:row>87</xdr:row>
      <xdr:rowOff>180975</xdr:rowOff>
    </xdr:to>
    <xdr:sp>
      <xdr:nvSpPr>
        <xdr:cNvPr id="96" name="Oval 294"/>
        <xdr:cNvSpPr>
          <a:spLocks/>
        </xdr:cNvSpPr>
      </xdr:nvSpPr>
      <xdr:spPr>
        <a:xfrm>
          <a:off x="3781425" y="23507700"/>
          <a:ext cx="76200" cy="666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81</xdr:row>
      <xdr:rowOff>209550</xdr:rowOff>
    </xdr:from>
    <xdr:to>
      <xdr:col>4</xdr:col>
      <xdr:colOff>466725</xdr:colOff>
      <xdr:row>82</xdr:row>
      <xdr:rowOff>76200</xdr:rowOff>
    </xdr:to>
    <xdr:sp>
      <xdr:nvSpPr>
        <xdr:cNvPr id="97" name="Oval 295"/>
        <xdr:cNvSpPr>
          <a:spLocks/>
        </xdr:cNvSpPr>
      </xdr:nvSpPr>
      <xdr:spPr>
        <a:xfrm flipH="1">
          <a:off x="2238375" y="22174200"/>
          <a:ext cx="666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81</xdr:row>
      <xdr:rowOff>19050</xdr:rowOff>
    </xdr:from>
    <xdr:to>
      <xdr:col>5</xdr:col>
      <xdr:colOff>304800</xdr:colOff>
      <xdr:row>82</xdr:row>
      <xdr:rowOff>9525</xdr:rowOff>
    </xdr:to>
    <xdr:sp>
      <xdr:nvSpPr>
        <xdr:cNvPr id="98" name="Oval 296"/>
        <xdr:cNvSpPr>
          <a:spLocks/>
        </xdr:cNvSpPr>
      </xdr:nvSpPr>
      <xdr:spPr>
        <a:xfrm>
          <a:off x="2371725" y="21983700"/>
          <a:ext cx="276225" cy="209550"/>
        </a:xfrm>
        <a:prstGeom prst="ellipse">
          <a:avLst/>
        </a:prstGeom>
        <a:solidFill>
          <a:srgbClr val="000000"/>
        </a:solidFill>
        <a:ln w="127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81</xdr:row>
      <xdr:rowOff>57150</xdr:rowOff>
    </xdr:from>
    <xdr:to>
      <xdr:col>5</xdr:col>
      <xdr:colOff>228600</xdr:colOff>
      <xdr:row>81</xdr:row>
      <xdr:rowOff>209550</xdr:rowOff>
    </xdr:to>
    <xdr:sp>
      <xdr:nvSpPr>
        <xdr:cNvPr id="99" name="AutoShape 297"/>
        <xdr:cNvSpPr>
          <a:spLocks/>
        </xdr:cNvSpPr>
      </xdr:nvSpPr>
      <xdr:spPr>
        <a:xfrm rot="35089156">
          <a:off x="2428875" y="22021800"/>
          <a:ext cx="142875" cy="152400"/>
        </a:xfrm>
        <a:prstGeom prst="triangl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106</xdr:row>
      <xdr:rowOff>0</xdr:rowOff>
    </xdr:from>
    <xdr:to>
      <xdr:col>9</xdr:col>
      <xdr:colOff>180975</xdr:colOff>
      <xdr:row>106</xdr:row>
      <xdr:rowOff>0</xdr:rowOff>
    </xdr:to>
    <xdr:sp>
      <xdr:nvSpPr>
        <xdr:cNvPr id="100" name="Arc 302"/>
        <xdr:cNvSpPr>
          <a:spLocks/>
        </xdr:cNvSpPr>
      </xdr:nvSpPr>
      <xdr:spPr>
        <a:xfrm>
          <a:off x="4400550" y="29946600"/>
          <a:ext cx="152400" cy="0"/>
        </a:xfrm>
        <a:prstGeom prst="arc">
          <a:avLst>
            <a:gd name="adj1" fmla="val -27356671"/>
            <a:gd name="adj2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106</xdr:row>
      <xdr:rowOff>0</xdr:rowOff>
    </xdr:from>
    <xdr:to>
      <xdr:col>14</xdr:col>
      <xdr:colOff>180975</xdr:colOff>
      <xdr:row>106</xdr:row>
      <xdr:rowOff>0</xdr:rowOff>
    </xdr:to>
    <xdr:sp>
      <xdr:nvSpPr>
        <xdr:cNvPr id="101" name="Arc 307"/>
        <xdr:cNvSpPr>
          <a:spLocks/>
        </xdr:cNvSpPr>
      </xdr:nvSpPr>
      <xdr:spPr>
        <a:xfrm>
          <a:off x="5962650" y="29946600"/>
          <a:ext cx="152400" cy="0"/>
        </a:xfrm>
        <a:prstGeom prst="arc">
          <a:avLst>
            <a:gd name="adj1" fmla="val -27356671"/>
            <a:gd name="adj2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36</xdr:row>
      <xdr:rowOff>200025</xdr:rowOff>
    </xdr:from>
    <xdr:to>
      <xdr:col>7</xdr:col>
      <xdr:colOff>95250</xdr:colOff>
      <xdr:row>40</xdr:row>
      <xdr:rowOff>200025</xdr:rowOff>
    </xdr:to>
    <xdr:sp>
      <xdr:nvSpPr>
        <xdr:cNvPr id="102" name="AutoShape 308"/>
        <xdr:cNvSpPr>
          <a:spLocks/>
        </xdr:cNvSpPr>
      </xdr:nvSpPr>
      <xdr:spPr>
        <a:xfrm>
          <a:off x="3381375" y="9324975"/>
          <a:ext cx="171450" cy="876300"/>
        </a:xfrm>
        <a:custGeom>
          <a:pathLst>
            <a:path h="92" w="18">
              <a:moveTo>
                <a:pt x="1" y="0"/>
              </a:moveTo>
              <a:lnTo>
                <a:pt x="0" y="90"/>
              </a:lnTo>
              <a:lnTo>
                <a:pt x="18" y="92"/>
              </a:lnTo>
            </a:path>
          </a:pathLst>
        </a:cu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36</xdr:row>
      <xdr:rowOff>209550</xdr:rowOff>
    </xdr:from>
    <xdr:to>
      <xdr:col>1</xdr:col>
      <xdr:colOff>47625</xdr:colOff>
      <xdr:row>38</xdr:row>
      <xdr:rowOff>104775</xdr:rowOff>
    </xdr:to>
    <xdr:sp>
      <xdr:nvSpPr>
        <xdr:cNvPr id="103" name="AutoShape 309"/>
        <xdr:cNvSpPr>
          <a:spLocks/>
        </xdr:cNvSpPr>
      </xdr:nvSpPr>
      <xdr:spPr>
        <a:xfrm>
          <a:off x="95250" y="9334500"/>
          <a:ext cx="447675" cy="333375"/>
        </a:xfrm>
        <a:prstGeom prst="star8">
          <a:avLst/>
        </a:prstGeom>
        <a:solidFill>
          <a:srgbClr val="FF00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2
</a:t>
          </a:r>
        </a:p>
      </xdr:txBody>
    </xdr:sp>
    <xdr:clientData/>
  </xdr:twoCellAnchor>
  <xdr:twoCellAnchor>
    <xdr:from>
      <xdr:col>1</xdr:col>
      <xdr:colOff>495300</xdr:colOff>
      <xdr:row>39</xdr:row>
      <xdr:rowOff>142875</xdr:rowOff>
    </xdr:from>
    <xdr:to>
      <xdr:col>4</xdr:col>
      <xdr:colOff>266700</xdr:colOff>
      <xdr:row>42</xdr:row>
      <xdr:rowOff>76200</xdr:rowOff>
    </xdr:to>
    <xdr:sp>
      <xdr:nvSpPr>
        <xdr:cNvPr id="104" name="AutoShape 310"/>
        <xdr:cNvSpPr>
          <a:spLocks/>
        </xdr:cNvSpPr>
      </xdr:nvSpPr>
      <xdr:spPr>
        <a:xfrm>
          <a:off x="990600" y="9925050"/>
          <a:ext cx="1114425" cy="590550"/>
        </a:xfrm>
        <a:prstGeom prst="cub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24 Volts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</a:t>
          </a:r>
        </a:p>
      </xdr:txBody>
    </xdr:sp>
    <xdr:clientData/>
  </xdr:twoCellAnchor>
  <xdr:twoCellAnchor>
    <xdr:from>
      <xdr:col>4</xdr:col>
      <xdr:colOff>190500</xdr:colOff>
      <xdr:row>40</xdr:row>
      <xdr:rowOff>114300</xdr:rowOff>
    </xdr:from>
    <xdr:to>
      <xdr:col>4</xdr:col>
      <xdr:colOff>390525</xdr:colOff>
      <xdr:row>40</xdr:row>
      <xdr:rowOff>219075</xdr:rowOff>
    </xdr:to>
    <xdr:sp>
      <xdr:nvSpPr>
        <xdr:cNvPr id="105" name="Line 311"/>
        <xdr:cNvSpPr>
          <a:spLocks/>
        </xdr:cNvSpPr>
      </xdr:nvSpPr>
      <xdr:spPr>
        <a:xfrm>
          <a:off x="2028825" y="10115550"/>
          <a:ext cx="200025" cy="104775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36</xdr:row>
      <xdr:rowOff>114300</xdr:rowOff>
    </xdr:from>
    <xdr:to>
      <xdr:col>12</xdr:col>
      <xdr:colOff>133350</xdr:colOff>
      <xdr:row>41</xdr:row>
      <xdr:rowOff>0</xdr:rowOff>
    </xdr:to>
    <xdr:sp>
      <xdr:nvSpPr>
        <xdr:cNvPr id="106" name="AutoShape 312"/>
        <xdr:cNvSpPr>
          <a:spLocks/>
        </xdr:cNvSpPr>
      </xdr:nvSpPr>
      <xdr:spPr>
        <a:xfrm>
          <a:off x="2238375" y="9239250"/>
          <a:ext cx="3486150" cy="981075"/>
        </a:xfrm>
        <a:custGeom>
          <a:pathLst>
            <a:path h="104" w="478">
              <a:moveTo>
                <a:pt x="0" y="104"/>
              </a:moveTo>
              <a:lnTo>
                <a:pt x="89" y="29"/>
              </a:lnTo>
              <a:lnTo>
                <a:pt x="115" y="10"/>
              </a:lnTo>
              <a:lnTo>
                <a:pt x="267" y="0"/>
              </a:lnTo>
              <a:lnTo>
                <a:pt x="426" y="5"/>
              </a:lnTo>
              <a:lnTo>
                <a:pt x="478" y="5"/>
              </a:lnTo>
            </a:path>
          </a:pathLst>
        </a:cu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41</xdr:row>
      <xdr:rowOff>28575</xdr:rowOff>
    </xdr:from>
    <xdr:to>
      <xdr:col>4</xdr:col>
      <xdr:colOff>390525</xdr:colOff>
      <xdr:row>41</xdr:row>
      <xdr:rowOff>142875</xdr:rowOff>
    </xdr:to>
    <xdr:sp>
      <xdr:nvSpPr>
        <xdr:cNvPr id="107" name="Line 313"/>
        <xdr:cNvSpPr>
          <a:spLocks/>
        </xdr:cNvSpPr>
      </xdr:nvSpPr>
      <xdr:spPr>
        <a:xfrm>
          <a:off x="2028825" y="10248900"/>
          <a:ext cx="200025" cy="114300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41</xdr:row>
      <xdr:rowOff>152400</xdr:rowOff>
    </xdr:from>
    <xdr:to>
      <xdr:col>12</xdr:col>
      <xdr:colOff>152400</xdr:colOff>
      <xdr:row>44</xdr:row>
      <xdr:rowOff>28575</xdr:rowOff>
    </xdr:to>
    <xdr:sp>
      <xdr:nvSpPr>
        <xdr:cNvPr id="108" name="AutoShape 314"/>
        <xdr:cNvSpPr>
          <a:spLocks/>
        </xdr:cNvSpPr>
      </xdr:nvSpPr>
      <xdr:spPr>
        <a:xfrm>
          <a:off x="2219325" y="10372725"/>
          <a:ext cx="3524250" cy="419100"/>
        </a:xfrm>
        <a:custGeom>
          <a:pathLst>
            <a:path h="44" w="469">
              <a:moveTo>
                <a:pt x="0" y="0"/>
              </a:moveTo>
              <a:lnTo>
                <a:pt x="66" y="44"/>
              </a:lnTo>
              <a:lnTo>
                <a:pt x="469" y="36"/>
              </a:lnTo>
              <a:lnTo>
                <a:pt x="469" y="33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40</xdr:row>
      <xdr:rowOff>114300</xdr:rowOff>
    </xdr:from>
    <xdr:to>
      <xdr:col>4</xdr:col>
      <xdr:colOff>38100</xdr:colOff>
      <xdr:row>42</xdr:row>
      <xdr:rowOff>171450</xdr:rowOff>
    </xdr:to>
    <xdr:sp>
      <xdr:nvSpPr>
        <xdr:cNvPr id="109" name="AutoShape 315"/>
        <xdr:cNvSpPr>
          <a:spLocks/>
        </xdr:cNvSpPr>
      </xdr:nvSpPr>
      <xdr:spPr>
        <a:xfrm rot="6761987">
          <a:off x="1162050" y="10115550"/>
          <a:ext cx="714375" cy="495300"/>
        </a:xfrm>
        <a:prstGeom prst="lightningBol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40</xdr:row>
      <xdr:rowOff>114300</xdr:rowOff>
    </xdr:from>
    <xdr:to>
      <xdr:col>4</xdr:col>
      <xdr:colOff>228600</xdr:colOff>
      <xdr:row>40</xdr:row>
      <xdr:rowOff>142875</xdr:rowOff>
    </xdr:to>
    <xdr:sp>
      <xdr:nvSpPr>
        <xdr:cNvPr id="110" name="Oval 316"/>
        <xdr:cNvSpPr>
          <a:spLocks/>
        </xdr:cNvSpPr>
      </xdr:nvSpPr>
      <xdr:spPr>
        <a:xfrm flipH="1">
          <a:off x="2038350" y="10115550"/>
          <a:ext cx="28575" cy="28575"/>
        </a:xfrm>
        <a:prstGeom prst="ellipse">
          <a:avLst/>
        </a:prstGeom>
        <a:solidFill>
          <a:srgbClr val="FFFFFF"/>
        </a:solidFill>
        <a:ln w="57150" cmpd="sng">
          <a:solidFill>
            <a:srgbClr val="E3E3E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41</xdr:row>
      <xdr:rowOff>28575</xdr:rowOff>
    </xdr:from>
    <xdr:to>
      <xdr:col>4</xdr:col>
      <xdr:colOff>228600</xdr:colOff>
      <xdr:row>41</xdr:row>
      <xdr:rowOff>57150</xdr:rowOff>
    </xdr:to>
    <xdr:sp>
      <xdr:nvSpPr>
        <xdr:cNvPr id="111" name="Oval 317"/>
        <xdr:cNvSpPr>
          <a:spLocks/>
        </xdr:cNvSpPr>
      </xdr:nvSpPr>
      <xdr:spPr>
        <a:xfrm flipH="1">
          <a:off x="2038350" y="10248900"/>
          <a:ext cx="28575" cy="28575"/>
        </a:xfrm>
        <a:prstGeom prst="ellipse">
          <a:avLst/>
        </a:prstGeom>
        <a:solidFill>
          <a:srgbClr val="FFFFFF"/>
        </a:solidFill>
        <a:ln w="57150" cmpd="sng">
          <a:solidFill>
            <a:srgbClr val="E3E3E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38</xdr:row>
      <xdr:rowOff>66675</xdr:rowOff>
    </xdr:from>
    <xdr:to>
      <xdr:col>8</xdr:col>
      <xdr:colOff>171450</xdr:colOff>
      <xdr:row>41</xdr:row>
      <xdr:rowOff>85725</xdr:rowOff>
    </xdr:to>
    <xdr:grpSp>
      <xdr:nvGrpSpPr>
        <xdr:cNvPr id="112" name="Group 318"/>
        <xdr:cNvGrpSpPr>
          <a:grpSpLocks/>
        </xdr:cNvGrpSpPr>
      </xdr:nvGrpSpPr>
      <xdr:grpSpPr>
        <a:xfrm>
          <a:off x="3476625" y="9629775"/>
          <a:ext cx="485775" cy="676275"/>
          <a:chOff x="384" y="602"/>
          <a:chExt cx="57" cy="82"/>
        </a:xfrm>
        <a:solidFill>
          <a:srgbClr val="FFFFFF"/>
        </a:solidFill>
      </xdr:grpSpPr>
      <xdr:grpSp>
        <xdr:nvGrpSpPr>
          <xdr:cNvPr id="113" name="Group 319"/>
          <xdr:cNvGrpSpPr>
            <a:grpSpLocks/>
          </xdr:cNvGrpSpPr>
        </xdr:nvGrpSpPr>
        <xdr:grpSpPr>
          <a:xfrm>
            <a:off x="384" y="602"/>
            <a:ext cx="57" cy="70"/>
            <a:chOff x="281" y="660"/>
            <a:chExt cx="57" cy="70"/>
          </a:xfrm>
          <a:solidFill>
            <a:srgbClr val="FFFFFF"/>
          </a:solidFill>
        </xdr:grpSpPr>
        <xdr:sp>
          <xdr:nvSpPr>
            <xdr:cNvPr id="114" name="Oval 320"/>
            <xdr:cNvSpPr>
              <a:spLocks/>
            </xdr:cNvSpPr>
          </xdr:nvSpPr>
          <xdr:spPr>
            <a:xfrm>
              <a:off x="281" y="660"/>
              <a:ext cx="57" cy="50"/>
            </a:xfrm>
            <a:prstGeom prst="ellipse">
              <a:avLst/>
            </a:prstGeom>
            <a:solidFill>
              <a:srgbClr val="FFFF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16" name="Rectangle 322"/>
          <xdr:cNvSpPr>
            <a:spLocks/>
          </xdr:cNvSpPr>
        </xdr:nvSpPr>
        <xdr:spPr>
          <a:xfrm>
            <a:off x="393" y="672"/>
            <a:ext cx="38" cy="1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9525</xdr:colOff>
      <xdr:row>38</xdr:row>
      <xdr:rowOff>9525</xdr:rowOff>
    </xdr:from>
    <xdr:to>
      <xdr:col>12</xdr:col>
      <xdr:colOff>19050</xdr:colOff>
      <xdr:row>40</xdr:row>
      <xdr:rowOff>28575</xdr:rowOff>
    </xdr:to>
    <xdr:sp>
      <xdr:nvSpPr>
        <xdr:cNvPr id="117" name="Rectangle 323"/>
        <xdr:cNvSpPr>
          <a:spLocks/>
        </xdr:cNvSpPr>
      </xdr:nvSpPr>
      <xdr:spPr>
        <a:xfrm>
          <a:off x="4791075" y="9572625"/>
          <a:ext cx="819150" cy="457200"/>
        </a:xfrm>
        <a:prstGeom prst="rect">
          <a:avLst/>
        </a:prstGeom>
        <a:solidFill>
          <a:srgbClr val="424242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38</xdr:row>
      <xdr:rowOff>85725</xdr:rowOff>
    </xdr:from>
    <xdr:to>
      <xdr:col>11</xdr:col>
      <xdr:colOff>57150</xdr:colOff>
      <xdr:row>39</xdr:row>
      <xdr:rowOff>114300</xdr:rowOff>
    </xdr:to>
    <xdr:sp>
      <xdr:nvSpPr>
        <xdr:cNvPr id="118" name="Oval 324"/>
        <xdr:cNvSpPr>
          <a:spLocks/>
        </xdr:cNvSpPr>
      </xdr:nvSpPr>
      <xdr:spPr>
        <a:xfrm>
          <a:off x="5057775" y="9648825"/>
          <a:ext cx="276225" cy="247650"/>
        </a:xfrm>
        <a:prstGeom prst="ellipse">
          <a:avLst/>
        </a:prstGeom>
        <a:solidFill>
          <a:srgbClr val="000000"/>
        </a:solidFill>
        <a:ln w="127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38</xdr:row>
      <xdr:rowOff>0</xdr:rowOff>
    </xdr:from>
    <xdr:to>
      <xdr:col>10</xdr:col>
      <xdr:colOff>66675</xdr:colOff>
      <xdr:row>39</xdr:row>
      <xdr:rowOff>9525</xdr:rowOff>
    </xdr:to>
    <xdr:sp>
      <xdr:nvSpPr>
        <xdr:cNvPr id="119" name="AutoShape 325"/>
        <xdr:cNvSpPr>
          <a:spLocks/>
        </xdr:cNvSpPr>
      </xdr:nvSpPr>
      <xdr:spPr>
        <a:xfrm>
          <a:off x="3400425" y="9563100"/>
          <a:ext cx="1447800" cy="228600"/>
        </a:xfrm>
        <a:custGeom>
          <a:pathLst>
            <a:path h="24" w="152">
              <a:moveTo>
                <a:pt x="152" y="24"/>
              </a:moveTo>
              <a:cubicBezTo>
                <a:pt x="138" y="19"/>
                <a:pt x="142" y="20"/>
                <a:pt x="117" y="16"/>
              </a:cubicBezTo>
              <a:cubicBezTo>
                <a:pt x="92" y="12"/>
                <a:pt x="24" y="3"/>
                <a:pt x="0" y="0"/>
              </a:cubicBezTo>
            </a:path>
          </a:pathLst>
        </a:cu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39</xdr:row>
      <xdr:rowOff>161925</xdr:rowOff>
    </xdr:from>
    <xdr:to>
      <xdr:col>11</xdr:col>
      <xdr:colOff>19050</xdr:colOff>
      <xdr:row>42</xdr:row>
      <xdr:rowOff>142875</xdr:rowOff>
    </xdr:to>
    <xdr:sp>
      <xdr:nvSpPr>
        <xdr:cNvPr id="120" name="AutoShape 326"/>
        <xdr:cNvSpPr>
          <a:spLocks/>
        </xdr:cNvSpPr>
      </xdr:nvSpPr>
      <xdr:spPr>
        <a:xfrm>
          <a:off x="3438525" y="9944100"/>
          <a:ext cx="1857375" cy="638175"/>
        </a:xfrm>
        <a:custGeom>
          <a:pathLst>
            <a:path h="67" w="195">
              <a:moveTo>
                <a:pt x="0" y="57"/>
              </a:moveTo>
              <a:cubicBezTo>
                <a:pt x="15" y="59"/>
                <a:pt x="63" y="67"/>
                <a:pt x="93" y="67"/>
              </a:cubicBezTo>
              <a:cubicBezTo>
                <a:pt x="123" y="67"/>
                <a:pt x="171" y="65"/>
                <a:pt x="183" y="57"/>
              </a:cubicBezTo>
              <a:cubicBezTo>
                <a:pt x="195" y="49"/>
                <a:pt x="169" y="29"/>
                <a:pt x="164" y="21"/>
              </a:cubicBezTo>
              <a:cubicBezTo>
                <a:pt x="159" y="13"/>
                <a:pt x="157" y="14"/>
                <a:pt x="155" y="11"/>
              </a:cubicBezTo>
              <a:cubicBezTo>
                <a:pt x="153" y="8"/>
                <a:pt x="153" y="2"/>
                <a:pt x="151" y="0"/>
              </a:cubicBez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38</xdr:row>
      <xdr:rowOff>152400</xdr:rowOff>
    </xdr:from>
    <xdr:to>
      <xdr:col>11</xdr:col>
      <xdr:colOff>19050</xdr:colOff>
      <xdr:row>39</xdr:row>
      <xdr:rowOff>66675</xdr:rowOff>
    </xdr:to>
    <xdr:sp>
      <xdr:nvSpPr>
        <xdr:cNvPr id="121" name="AutoShape 327"/>
        <xdr:cNvSpPr>
          <a:spLocks/>
        </xdr:cNvSpPr>
      </xdr:nvSpPr>
      <xdr:spPr>
        <a:xfrm rot="35891623">
          <a:off x="5105400" y="9715500"/>
          <a:ext cx="190500" cy="133350"/>
        </a:xfrm>
        <a:prstGeom prst="triangl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38</xdr:row>
      <xdr:rowOff>190500</xdr:rowOff>
    </xdr:from>
    <xdr:to>
      <xdr:col>10</xdr:col>
      <xdr:colOff>133350</xdr:colOff>
      <xdr:row>39</xdr:row>
      <xdr:rowOff>47625</xdr:rowOff>
    </xdr:to>
    <xdr:sp>
      <xdr:nvSpPr>
        <xdr:cNvPr id="122" name="Oval 328"/>
        <xdr:cNvSpPr>
          <a:spLocks/>
        </xdr:cNvSpPr>
      </xdr:nvSpPr>
      <xdr:spPr>
        <a:xfrm>
          <a:off x="4838700" y="9753600"/>
          <a:ext cx="7620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39</xdr:row>
      <xdr:rowOff>114300</xdr:rowOff>
    </xdr:from>
    <xdr:to>
      <xdr:col>10</xdr:col>
      <xdr:colOff>123825</xdr:colOff>
      <xdr:row>39</xdr:row>
      <xdr:rowOff>180975</xdr:rowOff>
    </xdr:to>
    <xdr:sp>
      <xdr:nvSpPr>
        <xdr:cNvPr id="123" name="Oval 329"/>
        <xdr:cNvSpPr>
          <a:spLocks/>
        </xdr:cNvSpPr>
      </xdr:nvSpPr>
      <xdr:spPr>
        <a:xfrm flipH="1">
          <a:off x="4848225" y="9896475"/>
          <a:ext cx="57150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37</xdr:row>
      <xdr:rowOff>171450</xdr:rowOff>
    </xdr:from>
    <xdr:to>
      <xdr:col>7</xdr:col>
      <xdr:colOff>0</xdr:colOff>
      <xdr:row>38</xdr:row>
      <xdr:rowOff>28575</xdr:rowOff>
    </xdr:to>
    <xdr:sp>
      <xdr:nvSpPr>
        <xdr:cNvPr id="124" name="Oval 330"/>
        <xdr:cNvSpPr>
          <a:spLocks/>
        </xdr:cNvSpPr>
      </xdr:nvSpPr>
      <xdr:spPr>
        <a:xfrm rot="5487154">
          <a:off x="3324225" y="9515475"/>
          <a:ext cx="133350" cy="76200"/>
        </a:xfrm>
        <a:prstGeom prst="ellipse">
          <a:avLst/>
        </a:prstGeom>
        <a:solidFill>
          <a:srgbClr val="E3E3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56</xdr:row>
      <xdr:rowOff>85725</xdr:rowOff>
    </xdr:from>
    <xdr:to>
      <xdr:col>10</xdr:col>
      <xdr:colOff>180975</xdr:colOff>
      <xdr:row>56</xdr:row>
      <xdr:rowOff>95250</xdr:rowOff>
    </xdr:to>
    <xdr:sp>
      <xdr:nvSpPr>
        <xdr:cNvPr id="125" name="Line 332"/>
        <xdr:cNvSpPr>
          <a:spLocks/>
        </xdr:cNvSpPr>
      </xdr:nvSpPr>
      <xdr:spPr>
        <a:xfrm flipV="1">
          <a:off x="3457575" y="14592300"/>
          <a:ext cx="1504950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51</xdr:row>
      <xdr:rowOff>209550</xdr:rowOff>
    </xdr:from>
    <xdr:to>
      <xdr:col>1</xdr:col>
      <xdr:colOff>47625</xdr:colOff>
      <xdr:row>53</xdr:row>
      <xdr:rowOff>104775</xdr:rowOff>
    </xdr:to>
    <xdr:sp>
      <xdr:nvSpPr>
        <xdr:cNvPr id="126" name="AutoShape 333"/>
        <xdr:cNvSpPr>
          <a:spLocks/>
        </xdr:cNvSpPr>
      </xdr:nvSpPr>
      <xdr:spPr>
        <a:xfrm>
          <a:off x="95250" y="13525500"/>
          <a:ext cx="447675" cy="371475"/>
        </a:xfrm>
        <a:prstGeom prst="star8">
          <a:avLst/>
        </a:prstGeom>
        <a:solidFill>
          <a:srgbClr val="FF00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3
</a:t>
          </a:r>
        </a:p>
      </xdr:txBody>
    </xdr:sp>
    <xdr:clientData/>
  </xdr:twoCellAnchor>
  <xdr:twoCellAnchor>
    <xdr:from>
      <xdr:col>1</xdr:col>
      <xdr:colOff>495300</xdr:colOff>
      <xdr:row>54</xdr:row>
      <xdr:rowOff>142875</xdr:rowOff>
    </xdr:from>
    <xdr:to>
      <xdr:col>4</xdr:col>
      <xdr:colOff>266700</xdr:colOff>
      <xdr:row>57</xdr:row>
      <xdr:rowOff>76200</xdr:rowOff>
    </xdr:to>
    <xdr:sp>
      <xdr:nvSpPr>
        <xdr:cNvPr id="127" name="AutoShape 334"/>
        <xdr:cNvSpPr>
          <a:spLocks/>
        </xdr:cNvSpPr>
      </xdr:nvSpPr>
      <xdr:spPr>
        <a:xfrm>
          <a:off x="990600" y="14173200"/>
          <a:ext cx="1114425" cy="647700"/>
        </a:xfrm>
        <a:prstGeom prst="cub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?? Volts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</a:t>
          </a:r>
        </a:p>
      </xdr:txBody>
    </xdr:sp>
    <xdr:clientData/>
  </xdr:twoCellAnchor>
  <xdr:twoCellAnchor>
    <xdr:from>
      <xdr:col>4</xdr:col>
      <xdr:colOff>190500</xdr:colOff>
      <xdr:row>55</xdr:row>
      <xdr:rowOff>114300</xdr:rowOff>
    </xdr:from>
    <xdr:to>
      <xdr:col>4</xdr:col>
      <xdr:colOff>390525</xdr:colOff>
      <xdr:row>55</xdr:row>
      <xdr:rowOff>228600</xdr:rowOff>
    </xdr:to>
    <xdr:sp>
      <xdr:nvSpPr>
        <xdr:cNvPr id="128" name="Line 335"/>
        <xdr:cNvSpPr>
          <a:spLocks/>
        </xdr:cNvSpPr>
      </xdr:nvSpPr>
      <xdr:spPr>
        <a:xfrm>
          <a:off x="2028825" y="14382750"/>
          <a:ext cx="200025" cy="114300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55</xdr:row>
      <xdr:rowOff>228600</xdr:rowOff>
    </xdr:from>
    <xdr:to>
      <xdr:col>5</xdr:col>
      <xdr:colOff>342900</xdr:colOff>
      <xdr:row>56</xdr:row>
      <xdr:rowOff>0</xdr:rowOff>
    </xdr:to>
    <xdr:sp>
      <xdr:nvSpPr>
        <xdr:cNvPr id="129" name="Line 336"/>
        <xdr:cNvSpPr>
          <a:spLocks/>
        </xdr:cNvSpPr>
      </xdr:nvSpPr>
      <xdr:spPr>
        <a:xfrm flipV="1">
          <a:off x="2247900" y="14497050"/>
          <a:ext cx="438150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56</xdr:row>
      <xdr:rowOff>28575</xdr:rowOff>
    </xdr:from>
    <xdr:to>
      <xdr:col>4</xdr:col>
      <xdr:colOff>390525</xdr:colOff>
      <xdr:row>56</xdr:row>
      <xdr:rowOff>142875</xdr:rowOff>
    </xdr:to>
    <xdr:sp>
      <xdr:nvSpPr>
        <xdr:cNvPr id="130" name="Line 337"/>
        <xdr:cNvSpPr>
          <a:spLocks/>
        </xdr:cNvSpPr>
      </xdr:nvSpPr>
      <xdr:spPr>
        <a:xfrm>
          <a:off x="2028825" y="14535150"/>
          <a:ext cx="200025" cy="114300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55</xdr:row>
      <xdr:rowOff>114300</xdr:rowOff>
    </xdr:from>
    <xdr:to>
      <xdr:col>4</xdr:col>
      <xdr:colOff>38100</xdr:colOff>
      <xdr:row>57</xdr:row>
      <xdr:rowOff>171450</xdr:rowOff>
    </xdr:to>
    <xdr:sp>
      <xdr:nvSpPr>
        <xdr:cNvPr id="131" name="AutoShape 338"/>
        <xdr:cNvSpPr>
          <a:spLocks/>
        </xdr:cNvSpPr>
      </xdr:nvSpPr>
      <xdr:spPr>
        <a:xfrm rot="6761987">
          <a:off x="1162050" y="14382750"/>
          <a:ext cx="714375" cy="533400"/>
        </a:xfrm>
        <a:prstGeom prst="lightningBol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55</xdr:row>
      <xdr:rowOff>114300</xdr:rowOff>
    </xdr:from>
    <xdr:to>
      <xdr:col>4</xdr:col>
      <xdr:colOff>228600</xdr:colOff>
      <xdr:row>55</xdr:row>
      <xdr:rowOff>142875</xdr:rowOff>
    </xdr:to>
    <xdr:sp>
      <xdr:nvSpPr>
        <xdr:cNvPr id="132" name="Oval 339"/>
        <xdr:cNvSpPr>
          <a:spLocks/>
        </xdr:cNvSpPr>
      </xdr:nvSpPr>
      <xdr:spPr>
        <a:xfrm flipH="1">
          <a:off x="2038350" y="14382750"/>
          <a:ext cx="28575" cy="28575"/>
        </a:xfrm>
        <a:prstGeom prst="ellipse">
          <a:avLst/>
        </a:prstGeom>
        <a:solidFill>
          <a:srgbClr val="FFFFFF"/>
        </a:solidFill>
        <a:ln w="57150" cmpd="sng">
          <a:solidFill>
            <a:srgbClr val="E3E3E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56</xdr:row>
      <xdr:rowOff>28575</xdr:rowOff>
    </xdr:from>
    <xdr:to>
      <xdr:col>4</xdr:col>
      <xdr:colOff>228600</xdr:colOff>
      <xdr:row>56</xdr:row>
      <xdr:rowOff>57150</xdr:rowOff>
    </xdr:to>
    <xdr:sp>
      <xdr:nvSpPr>
        <xdr:cNvPr id="133" name="Oval 340"/>
        <xdr:cNvSpPr>
          <a:spLocks/>
        </xdr:cNvSpPr>
      </xdr:nvSpPr>
      <xdr:spPr>
        <a:xfrm flipH="1">
          <a:off x="2038350" y="14535150"/>
          <a:ext cx="28575" cy="28575"/>
        </a:xfrm>
        <a:prstGeom prst="ellipse">
          <a:avLst/>
        </a:prstGeom>
        <a:solidFill>
          <a:srgbClr val="FFFFFF"/>
        </a:solidFill>
        <a:ln w="57150" cmpd="sng">
          <a:solidFill>
            <a:srgbClr val="E3E3E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56</xdr:row>
      <xdr:rowOff>47625</xdr:rowOff>
    </xdr:from>
    <xdr:to>
      <xdr:col>11</xdr:col>
      <xdr:colOff>238125</xdr:colOff>
      <xdr:row>58</xdr:row>
      <xdr:rowOff>314325</xdr:rowOff>
    </xdr:to>
    <xdr:grpSp>
      <xdr:nvGrpSpPr>
        <xdr:cNvPr id="134" name="Group 341"/>
        <xdr:cNvGrpSpPr>
          <a:grpSpLocks/>
        </xdr:cNvGrpSpPr>
      </xdr:nvGrpSpPr>
      <xdr:grpSpPr>
        <a:xfrm>
          <a:off x="5029200" y="14554200"/>
          <a:ext cx="485775" cy="742950"/>
          <a:chOff x="384" y="602"/>
          <a:chExt cx="57" cy="82"/>
        </a:xfrm>
        <a:solidFill>
          <a:srgbClr val="FFFFFF"/>
        </a:solidFill>
      </xdr:grpSpPr>
      <xdr:grpSp>
        <xdr:nvGrpSpPr>
          <xdr:cNvPr id="135" name="Group 342"/>
          <xdr:cNvGrpSpPr>
            <a:grpSpLocks/>
          </xdr:cNvGrpSpPr>
        </xdr:nvGrpSpPr>
        <xdr:grpSpPr>
          <a:xfrm>
            <a:off x="384" y="602"/>
            <a:ext cx="57" cy="70"/>
            <a:chOff x="281" y="660"/>
            <a:chExt cx="57" cy="70"/>
          </a:xfrm>
          <a:solidFill>
            <a:srgbClr val="FFFFFF"/>
          </a:solidFill>
        </xdr:grpSpPr>
        <xdr:sp>
          <xdr:nvSpPr>
            <xdr:cNvPr id="136" name="Oval 343"/>
            <xdr:cNvSpPr>
              <a:spLocks/>
            </xdr:cNvSpPr>
          </xdr:nvSpPr>
          <xdr:spPr>
            <a:xfrm>
              <a:off x="281" y="660"/>
              <a:ext cx="57" cy="50"/>
            </a:xfrm>
            <a:prstGeom prst="ellipse">
              <a:avLst/>
            </a:prstGeom>
            <a:solidFill>
              <a:srgbClr val="FFFF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38" name="Rectangle 345"/>
          <xdr:cNvSpPr>
            <a:spLocks/>
          </xdr:cNvSpPr>
        </xdr:nvSpPr>
        <xdr:spPr>
          <a:xfrm>
            <a:off x="393" y="672"/>
            <a:ext cx="38" cy="1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581025</xdr:colOff>
      <xdr:row>53</xdr:row>
      <xdr:rowOff>28575</xdr:rowOff>
    </xdr:from>
    <xdr:to>
      <xdr:col>8</xdr:col>
      <xdr:colOff>9525</xdr:colOff>
      <xdr:row>55</xdr:row>
      <xdr:rowOff>104775</xdr:rowOff>
    </xdr:to>
    <xdr:sp>
      <xdr:nvSpPr>
        <xdr:cNvPr id="139" name="Rectangle 346"/>
        <xdr:cNvSpPr>
          <a:spLocks/>
        </xdr:cNvSpPr>
      </xdr:nvSpPr>
      <xdr:spPr>
        <a:xfrm>
          <a:off x="2924175" y="13820775"/>
          <a:ext cx="876300" cy="552450"/>
        </a:xfrm>
        <a:prstGeom prst="rect">
          <a:avLst/>
        </a:prstGeom>
        <a:solidFill>
          <a:srgbClr val="424242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53</xdr:row>
      <xdr:rowOff>152400</xdr:rowOff>
    </xdr:from>
    <xdr:to>
      <xdr:col>7</xdr:col>
      <xdr:colOff>28575</xdr:colOff>
      <xdr:row>54</xdr:row>
      <xdr:rowOff>180975</xdr:rowOff>
    </xdr:to>
    <xdr:sp>
      <xdr:nvSpPr>
        <xdr:cNvPr id="140" name="Oval 347"/>
        <xdr:cNvSpPr>
          <a:spLocks/>
        </xdr:cNvSpPr>
      </xdr:nvSpPr>
      <xdr:spPr>
        <a:xfrm>
          <a:off x="3209925" y="13944600"/>
          <a:ext cx="276225" cy="266700"/>
        </a:xfrm>
        <a:prstGeom prst="ellipse">
          <a:avLst/>
        </a:prstGeom>
        <a:solidFill>
          <a:srgbClr val="000000"/>
        </a:solidFill>
        <a:ln w="127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54</xdr:row>
      <xdr:rowOff>95250</xdr:rowOff>
    </xdr:from>
    <xdr:to>
      <xdr:col>6</xdr:col>
      <xdr:colOff>38100</xdr:colOff>
      <xdr:row>55</xdr:row>
      <xdr:rowOff>133350</xdr:rowOff>
    </xdr:to>
    <xdr:sp>
      <xdr:nvSpPr>
        <xdr:cNvPr id="141" name="AutoShape 348"/>
        <xdr:cNvSpPr>
          <a:spLocks/>
        </xdr:cNvSpPr>
      </xdr:nvSpPr>
      <xdr:spPr>
        <a:xfrm rot="14183969" flipV="1">
          <a:off x="2571750" y="14125575"/>
          <a:ext cx="400050" cy="276225"/>
        </a:xfrm>
        <a:custGeom>
          <a:pathLst>
            <a:path h="47" w="21">
              <a:moveTo>
                <a:pt x="0" y="0"/>
              </a:moveTo>
              <a:cubicBezTo>
                <a:pt x="9" y="10"/>
                <a:pt x="19" y="20"/>
                <a:pt x="20" y="28"/>
              </a:cubicBezTo>
              <a:cubicBezTo>
                <a:pt x="21" y="36"/>
                <a:pt x="8" y="44"/>
                <a:pt x="6" y="47"/>
              </a:cubicBezTo>
            </a:path>
          </a:pathLst>
        </a:cu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54</xdr:row>
      <xdr:rowOff>228600</xdr:rowOff>
    </xdr:from>
    <xdr:to>
      <xdr:col>7</xdr:col>
      <xdr:colOff>200025</xdr:colOff>
      <xdr:row>56</xdr:row>
      <xdr:rowOff>228600</xdr:rowOff>
    </xdr:to>
    <xdr:sp>
      <xdr:nvSpPr>
        <xdr:cNvPr id="142" name="AutoShape 349"/>
        <xdr:cNvSpPr>
          <a:spLocks/>
        </xdr:cNvSpPr>
      </xdr:nvSpPr>
      <xdr:spPr>
        <a:xfrm flipH="1">
          <a:off x="3390900" y="14258925"/>
          <a:ext cx="266700" cy="476250"/>
        </a:xfrm>
        <a:custGeom>
          <a:pathLst>
            <a:path h="58" w="80">
              <a:moveTo>
                <a:pt x="74" y="41"/>
              </a:moveTo>
              <a:cubicBezTo>
                <a:pt x="74" y="41"/>
                <a:pt x="80" y="41"/>
                <a:pt x="72" y="43"/>
              </a:cubicBezTo>
              <a:cubicBezTo>
                <a:pt x="64" y="45"/>
                <a:pt x="30" y="58"/>
                <a:pt x="27" y="53"/>
              </a:cubicBezTo>
              <a:cubicBezTo>
                <a:pt x="24" y="48"/>
                <a:pt x="51" y="21"/>
                <a:pt x="51" y="15"/>
              </a:cubicBezTo>
              <a:cubicBezTo>
                <a:pt x="51" y="9"/>
                <a:pt x="34" y="15"/>
                <a:pt x="26" y="15"/>
              </a:cubicBezTo>
              <a:cubicBezTo>
                <a:pt x="18" y="14"/>
                <a:pt x="8" y="13"/>
                <a:pt x="4" y="11"/>
              </a:cubicBezTo>
              <a:cubicBezTo>
                <a:pt x="0" y="10"/>
                <a:pt x="0" y="8"/>
                <a:pt x="0" y="6"/>
              </a:cubicBezTo>
              <a:cubicBezTo>
                <a:pt x="0" y="4"/>
                <a:pt x="1" y="1"/>
                <a:pt x="3" y="0"/>
              </a:cubicBez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54</xdr:row>
      <xdr:rowOff>0</xdr:rowOff>
    </xdr:from>
    <xdr:to>
      <xdr:col>6</xdr:col>
      <xdr:colOff>495300</xdr:colOff>
      <xdr:row>54</xdr:row>
      <xdr:rowOff>133350</xdr:rowOff>
    </xdr:to>
    <xdr:sp>
      <xdr:nvSpPr>
        <xdr:cNvPr id="143" name="AutoShape 350"/>
        <xdr:cNvSpPr>
          <a:spLocks/>
        </xdr:cNvSpPr>
      </xdr:nvSpPr>
      <xdr:spPr>
        <a:xfrm rot="35891623">
          <a:off x="3238500" y="14030325"/>
          <a:ext cx="190500" cy="133350"/>
        </a:xfrm>
        <a:prstGeom prst="triangl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54</xdr:row>
      <xdr:rowOff>190500</xdr:rowOff>
    </xdr:from>
    <xdr:to>
      <xdr:col>6</xdr:col>
      <xdr:colOff>95250</xdr:colOff>
      <xdr:row>55</xdr:row>
      <xdr:rowOff>47625</xdr:rowOff>
    </xdr:to>
    <xdr:sp>
      <xdr:nvSpPr>
        <xdr:cNvPr id="144" name="Oval 351"/>
        <xdr:cNvSpPr>
          <a:spLocks/>
        </xdr:cNvSpPr>
      </xdr:nvSpPr>
      <xdr:spPr>
        <a:xfrm>
          <a:off x="2952750" y="14220825"/>
          <a:ext cx="76200" cy="952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54</xdr:row>
      <xdr:rowOff>180975</xdr:rowOff>
    </xdr:from>
    <xdr:to>
      <xdr:col>7</xdr:col>
      <xdr:colOff>219075</xdr:colOff>
      <xdr:row>55</xdr:row>
      <xdr:rowOff>0</xdr:rowOff>
    </xdr:to>
    <xdr:sp>
      <xdr:nvSpPr>
        <xdr:cNvPr id="145" name="Oval 352"/>
        <xdr:cNvSpPr>
          <a:spLocks/>
        </xdr:cNvSpPr>
      </xdr:nvSpPr>
      <xdr:spPr>
        <a:xfrm flipH="1">
          <a:off x="3629025" y="14211300"/>
          <a:ext cx="47625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55</xdr:row>
      <xdr:rowOff>133350</xdr:rowOff>
    </xdr:from>
    <xdr:to>
      <xdr:col>5</xdr:col>
      <xdr:colOff>333375</xdr:colOff>
      <xdr:row>56</xdr:row>
      <xdr:rowOff>47625</xdr:rowOff>
    </xdr:to>
    <xdr:sp>
      <xdr:nvSpPr>
        <xdr:cNvPr id="146" name="Oval 353"/>
        <xdr:cNvSpPr>
          <a:spLocks/>
        </xdr:cNvSpPr>
      </xdr:nvSpPr>
      <xdr:spPr>
        <a:xfrm rot="-430870">
          <a:off x="2600325" y="14401800"/>
          <a:ext cx="76200" cy="152400"/>
        </a:xfrm>
        <a:prstGeom prst="ellipse">
          <a:avLst/>
        </a:prstGeom>
        <a:solidFill>
          <a:srgbClr val="E3E3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56</xdr:row>
      <xdr:rowOff>66675</xdr:rowOff>
    </xdr:from>
    <xdr:to>
      <xdr:col>7</xdr:col>
      <xdr:colOff>19050</xdr:colOff>
      <xdr:row>56</xdr:row>
      <xdr:rowOff>152400</xdr:rowOff>
    </xdr:to>
    <xdr:sp>
      <xdr:nvSpPr>
        <xdr:cNvPr id="147" name="Oval 354"/>
        <xdr:cNvSpPr>
          <a:spLocks/>
        </xdr:cNvSpPr>
      </xdr:nvSpPr>
      <xdr:spPr>
        <a:xfrm rot="7090997">
          <a:off x="3343275" y="14573250"/>
          <a:ext cx="133350" cy="85725"/>
        </a:xfrm>
        <a:prstGeom prst="ellipse">
          <a:avLst/>
        </a:prstGeom>
        <a:solidFill>
          <a:srgbClr val="E3E3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60</xdr:row>
      <xdr:rowOff>352425</xdr:rowOff>
    </xdr:from>
    <xdr:to>
      <xdr:col>10</xdr:col>
      <xdr:colOff>142875</xdr:colOff>
      <xdr:row>61</xdr:row>
      <xdr:rowOff>19050</xdr:rowOff>
    </xdr:to>
    <xdr:sp>
      <xdr:nvSpPr>
        <xdr:cNvPr id="148" name="AutoShape 360"/>
        <xdr:cNvSpPr>
          <a:spLocks/>
        </xdr:cNvSpPr>
      </xdr:nvSpPr>
      <xdr:spPr>
        <a:xfrm>
          <a:off x="2543175" y="16106775"/>
          <a:ext cx="2381250" cy="47625"/>
        </a:xfrm>
        <a:custGeom>
          <a:pathLst>
            <a:path h="5" w="250">
              <a:moveTo>
                <a:pt x="250" y="0"/>
              </a:moveTo>
              <a:cubicBezTo>
                <a:pt x="244" y="0"/>
                <a:pt x="229" y="1"/>
                <a:pt x="215" y="2"/>
              </a:cubicBezTo>
              <a:cubicBezTo>
                <a:pt x="201" y="3"/>
                <a:pt x="180" y="3"/>
                <a:pt x="166" y="3"/>
              </a:cubicBezTo>
              <a:cubicBezTo>
                <a:pt x="151" y="3"/>
                <a:pt x="142" y="4"/>
                <a:pt x="126" y="4"/>
              </a:cubicBezTo>
              <a:cubicBezTo>
                <a:pt x="110" y="5"/>
                <a:pt x="80" y="5"/>
                <a:pt x="66" y="5"/>
              </a:cubicBezTo>
              <a:cubicBezTo>
                <a:pt x="52" y="5"/>
                <a:pt x="57" y="5"/>
                <a:pt x="47" y="5"/>
              </a:cubicBezTo>
              <a:cubicBezTo>
                <a:pt x="35" y="5"/>
                <a:pt x="10" y="5"/>
                <a:pt x="0" y="5"/>
              </a:cubicBez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161925</xdr:colOff>
      <xdr:row>2</xdr:row>
      <xdr:rowOff>219075</xdr:rowOff>
    </xdr:from>
    <xdr:to>
      <xdr:col>15</xdr:col>
      <xdr:colOff>28575</xdr:colOff>
      <xdr:row>2</xdr:row>
      <xdr:rowOff>219075</xdr:rowOff>
    </xdr:to>
    <xdr:sp>
      <xdr:nvSpPr>
        <xdr:cNvPr id="149" name="Line 361"/>
        <xdr:cNvSpPr>
          <a:spLocks/>
        </xdr:cNvSpPr>
      </xdr:nvSpPr>
      <xdr:spPr>
        <a:xfrm>
          <a:off x="6096000" y="714375"/>
          <a:ext cx="1714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95</xdr:row>
      <xdr:rowOff>114300</xdr:rowOff>
    </xdr:from>
    <xdr:to>
      <xdr:col>12</xdr:col>
      <xdr:colOff>123825</xdr:colOff>
      <xdr:row>98</xdr:row>
      <xdr:rowOff>123825</xdr:rowOff>
    </xdr:to>
    <xdr:sp>
      <xdr:nvSpPr>
        <xdr:cNvPr id="150" name="Polygon 362"/>
        <xdr:cNvSpPr>
          <a:spLocks/>
        </xdr:cNvSpPr>
      </xdr:nvSpPr>
      <xdr:spPr>
        <a:xfrm rot="5393554">
          <a:off x="5543550" y="26489025"/>
          <a:ext cx="171450" cy="952500"/>
        </a:xfrm>
        <a:custGeom>
          <a:pathLst>
            <a:path h="24" w="97">
              <a:moveTo>
                <a:pt x="0" y="14"/>
              </a:moveTo>
              <a:lnTo>
                <a:pt x="17" y="14"/>
              </a:lnTo>
              <a:lnTo>
                <a:pt x="28" y="1"/>
              </a:lnTo>
              <a:lnTo>
                <a:pt x="41" y="24"/>
              </a:lnTo>
              <a:lnTo>
                <a:pt x="56" y="0"/>
              </a:lnTo>
              <a:lnTo>
                <a:pt x="68" y="24"/>
              </a:lnTo>
              <a:lnTo>
                <a:pt x="76" y="13"/>
              </a:lnTo>
              <a:lnTo>
                <a:pt x="97" y="13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95</xdr:row>
      <xdr:rowOff>95250</xdr:rowOff>
    </xdr:from>
    <xdr:to>
      <xdr:col>9</xdr:col>
      <xdr:colOff>409575</xdr:colOff>
      <xdr:row>98</xdr:row>
      <xdr:rowOff>142875</xdr:rowOff>
    </xdr:to>
    <xdr:sp>
      <xdr:nvSpPr>
        <xdr:cNvPr id="151" name="Polygon 363"/>
        <xdr:cNvSpPr>
          <a:spLocks/>
        </xdr:cNvSpPr>
      </xdr:nvSpPr>
      <xdr:spPr>
        <a:xfrm rot="5400000">
          <a:off x="4676775" y="26469975"/>
          <a:ext cx="104775" cy="990600"/>
        </a:xfrm>
        <a:custGeom>
          <a:pathLst>
            <a:path h="24" w="97">
              <a:moveTo>
                <a:pt x="0" y="14"/>
              </a:moveTo>
              <a:lnTo>
                <a:pt x="17" y="14"/>
              </a:lnTo>
              <a:lnTo>
                <a:pt x="28" y="1"/>
              </a:lnTo>
              <a:lnTo>
                <a:pt x="41" y="24"/>
              </a:lnTo>
              <a:lnTo>
                <a:pt x="56" y="0"/>
              </a:lnTo>
              <a:lnTo>
                <a:pt x="68" y="24"/>
              </a:lnTo>
              <a:lnTo>
                <a:pt x="76" y="13"/>
              </a:lnTo>
              <a:lnTo>
                <a:pt x="97" y="13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93</xdr:row>
      <xdr:rowOff>209550</xdr:rowOff>
    </xdr:from>
    <xdr:to>
      <xdr:col>1</xdr:col>
      <xdr:colOff>9525</xdr:colOff>
      <xdr:row>95</xdr:row>
      <xdr:rowOff>133350</xdr:rowOff>
    </xdr:to>
    <xdr:sp>
      <xdr:nvSpPr>
        <xdr:cNvPr id="152" name="AutoShape 367"/>
        <xdr:cNvSpPr>
          <a:spLocks/>
        </xdr:cNvSpPr>
      </xdr:nvSpPr>
      <xdr:spPr>
        <a:xfrm>
          <a:off x="57150" y="26088975"/>
          <a:ext cx="447675" cy="419100"/>
        </a:xfrm>
        <a:prstGeom prst="star8">
          <a:avLst/>
        </a:prstGeom>
        <a:solidFill>
          <a:srgbClr val="FF00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6
</a:t>
          </a:r>
        </a:p>
      </xdr:txBody>
    </xdr:sp>
    <xdr:clientData/>
  </xdr:twoCellAnchor>
  <xdr:twoCellAnchor>
    <xdr:from>
      <xdr:col>4</xdr:col>
      <xdr:colOff>314325</xdr:colOff>
      <xdr:row>98</xdr:row>
      <xdr:rowOff>114300</xdr:rowOff>
    </xdr:from>
    <xdr:to>
      <xdr:col>8</xdr:col>
      <xdr:colOff>333375</xdr:colOff>
      <xdr:row>98</xdr:row>
      <xdr:rowOff>123825</xdr:rowOff>
    </xdr:to>
    <xdr:sp>
      <xdr:nvSpPr>
        <xdr:cNvPr id="153" name="Line 368"/>
        <xdr:cNvSpPr>
          <a:spLocks/>
        </xdr:cNvSpPr>
      </xdr:nvSpPr>
      <xdr:spPr>
        <a:xfrm>
          <a:off x="2152650" y="27432000"/>
          <a:ext cx="19716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96</xdr:row>
      <xdr:rowOff>66675</xdr:rowOff>
    </xdr:from>
    <xdr:to>
      <xdr:col>4</xdr:col>
      <xdr:colOff>447675</xdr:colOff>
      <xdr:row>97</xdr:row>
      <xdr:rowOff>352425</xdr:rowOff>
    </xdr:to>
    <xdr:grpSp>
      <xdr:nvGrpSpPr>
        <xdr:cNvPr id="154" name="Group 369"/>
        <xdr:cNvGrpSpPr>
          <a:grpSpLocks/>
        </xdr:cNvGrpSpPr>
      </xdr:nvGrpSpPr>
      <xdr:grpSpPr>
        <a:xfrm>
          <a:off x="2009775" y="26746200"/>
          <a:ext cx="276225" cy="533400"/>
          <a:chOff x="247" y="1658"/>
          <a:chExt cx="59" cy="94"/>
        </a:xfrm>
        <a:solidFill>
          <a:srgbClr val="FFFFFF"/>
        </a:solidFill>
      </xdr:grpSpPr>
      <xdr:sp>
        <xdr:nvSpPr>
          <xdr:cNvPr id="155" name="Line 370"/>
          <xdr:cNvSpPr>
            <a:spLocks/>
          </xdr:cNvSpPr>
        </xdr:nvSpPr>
        <xdr:spPr>
          <a:xfrm>
            <a:off x="247" y="1717"/>
            <a:ext cx="59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371"/>
          <xdr:cNvSpPr>
            <a:spLocks/>
          </xdr:cNvSpPr>
        </xdr:nvSpPr>
        <xdr:spPr>
          <a:xfrm>
            <a:off x="261" y="1732"/>
            <a:ext cx="35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372"/>
          <xdr:cNvSpPr>
            <a:spLocks/>
          </xdr:cNvSpPr>
        </xdr:nvSpPr>
        <xdr:spPr>
          <a:xfrm>
            <a:off x="278" y="1733"/>
            <a:ext cx="0" cy="1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Line 373"/>
          <xdr:cNvSpPr>
            <a:spLocks/>
          </xdr:cNvSpPr>
        </xdr:nvSpPr>
        <xdr:spPr>
          <a:xfrm flipV="1">
            <a:off x="277" y="1658"/>
            <a:ext cx="0" cy="3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Line 374"/>
          <xdr:cNvSpPr>
            <a:spLocks/>
          </xdr:cNvSpPr>
        </xdr:nvSpPr>
        <xdr:spPr>
          <a:xfrm>
            <a:off x="260" y="1705"/>
            <a:ext cx="35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Line 375"/>
          <xdr:cNvSpPr>
            <a:spLocks/>
          </xdr:cNvSpPr>
        </xdr:nvSpPr>
        <xdr:spPr>
          <a:xfrm>
            <a:off x="247" y="1691"/>
            <a:ext cx="59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409575</xdr:colOff>
      <xdr:row>95</xdr:row>
      <xdr:rowOff>104775</xdr:rowOff>
    </xdr:from>
    <xdr:to>
      <xdr:col>8</xdr:col>
      <xdr:colOff>295275</xdr:colOff>
      <xdr:row>95</xdr:row>
      <xdr:rowOff>104775</xdr:rowOff>
    </xdr:to>
    <xdr:sp>
      <xdr:nvSpPr>
        <xdr:cNvPr id="161" name="Line 376"/>
        <xdr:cNvSpPr>
          <a:spLocks/>
        </xdr:cNvSpPr>
      </xdr:nvSpPr>
      <xdr:spPr>
        <a:xfrm>
          <a:off x="3343275" y="26479500"/>
          <a:ext cx="742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98</xdr:row>
      <xdr:rowOff>123825</xdr:rowOff>
    </xdr:from>
    <xdr:to>
      <xdr:col>12</xdr:col>
      <xdr:colOff>19050</xdr:colOff>
      <xdr:row>98</xdr:row>
      <xdr:rowOff>123825</xdr:rowOff>
    </xdr:to>
    <xdr:sp>
      <xdr:nvSpPr>
        <xdr:cNvPr id="162" name="Line 377"/>
        <xdr:cNvSpPr>
          <a:spLocks/>
        </xdr:cNvSpPr>
      </xdr:nvSpPr>
      <xdr:spPr>
        <a:xfrm>
          <a:off x="4114800" y="27441525"/>
          <a:ext cx="1495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95</xdr:row>
      <xdr:rowOff>104775</xdr:rowOff>
    </xdr:from>
    <xdr:to>
      <xdr:col>12</xdr:col>
      <xdr:colOff>19050</xdr:colOff>
      <xdr:row>95</xdr:row>
      <xdr:rowOff>104775</xdr:rowOff>
    </xdr:to>
    <xdr:sp>
      <xdr:nvSpPr>
        <xdr:cNvPr id="163" name="Line 378"/>
        <xdr:cNvSpPr>
          <a:spLocks/>
        </xdr:cNvSpPr>
      </xdr:nvSpPr>
      <xdr:spPr>
        <a:xfrm>
          <a:off x="4086225" y="26479500"/>
          <a:ext cx="1524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95</xdr:row>
      <xdr:rowOff>114300</xdr:rowOff>
    </xdr:from>
    <xdr:to>
      <xdr:col>5</xdr:col>
      <xdr:colOff>57150</xdr:colOff>
      <xdr:row>95</xdr:row>
      <xdr:rowOff>114300</xdr:rowOff>
    </xdr:to>
    <xdr:sp>
      <xdr:nvSpPr>
        <xdr:cNvPr id="164" name="Line 380"/>
        <xdr:cNvSpPr>
          <a:spLocks/>
        </xdr:cNvSpPr>
      </xdr:nvSpPr>
      <xdr:spPr>
        <a:xfrm flipV="1">
          <a:off x="2162175" y="26489025"/>
          <a:ext cx="238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56</xdr:row>
      <xdr:rowOff>123825</xdr:rowOff>
    </xdr:from>
    <xdr:to>
      <xdr:col>5</xdr:col>
      <xdr:colOff>219075</xdr:colOff>
      <xdr:row>61</xdr:row>
      <xdr:rowOff>38100</xdr:rowOff>
    </xdr:to>
    <xdr:sp>
      <xdr:nvSpPr>
        <xdr:cNvPr id="165" name="AutoShape 381"/>
        <xdr:cNvSpPr>
          <a:spLocks/>
        </xdr:cNvSpPr>
      </xdr:nvSpPr>
      <xdr:spPr>
        <a:xfrm>
          <a:off x="2219325" y="14630400"/>
          <a:ext cx="342900" cy="1543050"/>
        </a:xfrm>
        <a:custGeom>
          <a:pathLst>
            <a:path h="86" w="141">
              <a:moveTo>
                <a:pt x="141" y="83"/>
              </a:moveTo>
              <a:cubicBezTo>
                <a:pt x="128" y="84"/>
                <a:pt x="115" y="86"/>
                <a:pt x="105" y="83"/>
              </a:cubicBezTo>
              <a:cubicBezTo>
                <a:pt x="95" y="80"/>
                <a:pt x="86" y="74"/>
                <a:pt x="79" y="68"/>
              </a:cubicBezTo>
              <a:cubicBezTo>
                <a:pt x="72" y="62"/>
                <a:pt x="67" y="57"/>
                <a:pt x="60" y="48"/>
              </a:cubicBezTo>
              <a:cubicBezTo>
                <a:pt x="53" y="39"/>
                <a:pt x="45" y="19"/>
                <a:pt x="35" y="11"/>
              </a:cubicBezTo>
              <a:cubicBezTo>
                <a:pt x="25" y="3"/>
                <a:pt x="6" y="2"/>
                <a:pt x="0" y="0"/>
              </a:cubicBez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97</xdr:row>
      <xdr:rowOff>323850</xdr:rowOff>
    </xdr:from>
    <xdr:to>
      <xdr:col>4</xdr:col>
      <xdr:colOff>314325</xdr:colOff>
      <xdr:row>98</xdr:row>
      <xdr:rowOff>123825</xdr:rowOff>
    </xdr:to>
    <xdr:sp>
      <xdr:nvSpPr>
        <xdr:cNvPr id="166" name="Line 389"/>
        <xdr:cNvSpPr>
          <a:spLocks/>
        </xdr:cNvSpPr>
      </xdr:nvSpPr>
      <xdr:spPr>
        <a:xfrm>
          <a:off x="2152650" y="27251025"/>
          <a:ext cx="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95</xdr:row>
      <xdr:rowOff>104775</xdr:rowOff>
    </xdr:from>
    <xdr:to>
      <xdr:col>4</xdr:col>
      <xdr:colOff>314325</xdr:colOff>
      <xdr:row>96</xdr:row>
      <xdr:rowOff>95250</xdr:rowOff>
    </xdr:to>
    <xdr:sp>
      <xdr:nvSpPr>
        <xdr:cNvPr id="167" name="Line 390"/>
        <xdr:cNvSpPr>
          <a:spLocks/>
        </xdr:cNvSpPr>
      </xdr:nvSpPr>
      <xdr:spPr>
        <a:xfrm>
          <a:off x="2152650" y="26479500"/>
          <a:ext cx="0" cy="295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106</xdr:row>
      <xdr:rowOff>0</xdr:rowOff>
    </xdr:from>
    <xdr:to>
      <xdr:col>6</xdr:col>
      <xdr:colOff>180975</xdr:colOff>
      <xdr:row>106</xdr:row>
      <xdr:rowOff>0</xdr:rowOff>
    </xdr:to>
    <xdr:sp>
      <xdr:nvSpPr>
        <xdr:cNvPr id="168" name="Arc 395"/>
        <xdr:cNvSpPr>
          <a:spLocks/>
        </xdr:cNvSpPr>
      </xdr:nvSpPr>
      <xdr:spPr>
        <a:xfrm>
          <a:off x="2962275" y="29946600"/>
          <a:ext cx="152400" cy="0"/>
        </a:xfrm>
        <a:prstGeom prst="arc">
          <a:avLst>
            <a:gd name="adj1" fmla="val -27356671"/>
            <a:gd name="adj2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106</xdr:row>
      <xdr:rowOff>0</xdr:rowOff>
    </xdr:from>
    <xdr:to>
      <xdr:col>6</xdr:col>
      <xdr:colOff>371475</xdr:colOff>
      <xdr:row>106</xdr:row>
      <xdr:rowOff>0</xdr:rowOff>
    </xdr:to>
    <xdr:sp>
      <xdr:nvSpPr>
        <xdr:cNvPr id="169" name="Line 399"/>
        <xdr:cNvSpPr>
          <a:spLocks/>
        </xdr:cNvSpPr>
      </xdr:nvSpPr>
      <xdr:spPr>
        <a:xfrm>
          <a:off x="3305175" y="29946600"/>
          <a:ext cx="0" cy="0"/>
        </a:xfrm>
        <a:prstGeom prst="line">
          <a:avLst/>
        </a:prstGeom>
        <a:noFill/>
        <a:ln w="38100" cmpd="sng">
          <a:solidFill>
            <a:srgbClr val="D3D3D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106</xdr:row>
      <xdr:rowOff>0</xdr:rowOff>
    </xdr:from>
    <xdr:to>
      <xdr:col>9</xdr:col>
      <xdr:colOff>152400</xdr:colOff>
      <xdr:row>106</xdr:row>
      <xdr:rowOff>0</xdr:rowOff>
    </xdr:to>
    <xdr:sp>
      <xdr:nvSpPr>
        <xdr:cNvPr id="170" name="Line 400"/>
        <xdr:cNvSpPr>
          <a:spLocks/>
        </xdr:cNvSpPr>
      </xdr:nvSpPr>
      <xdr:spPr>
        <a:xfrm>
          <a:off x="4524375" y="299466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106</xdr:row>
      <xdr:rowOff>0</xdr:rowOff>
    </xdr:from>
    <xdr:to>
      <xdr:col>9</xdr:col>
      <xdr:colOff>371475</xdr:colOff>
      <xdr:row>106</xdr:row>
      <xdr:rowOff>0</xdr:rowOff>
    </xdr:to>
    <xdr:sp>
      <xdr:nvSpPr>
        <xdr:cNvPr id="171" name="Line 401"/>
        <xdr:cNvSpPr>
          <a:spLocks/>
        </xdr:cNvSpPr>
      </xdr:nvSpPr>
      <xdr:spPr>
        <a:xfrm>
          <a:off x="4743450" y="29946600"/>
          <a:ext cx="0" cy="0"/>
        </a:xfrm>
        <a:prstGeom prst="line">
          <a:avLst/>
        </a:prstGeom>
        <a:noFill/>
        <a:ln w="38100" cmpd="sng">
          <a:solidFill>
            <a:srgbClr val="E3E3E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106</xdr:row>
      <xdr:rowOff>0</xdr:rowOff>
    </xdr:from>
    <xdr:to>
      <xdr:col>9</xdr:col>
      <xdr:colOff>85725</xdr:colOff>
      <xdr:row>106</xdr:row>
      <xdr:rowOff>0</xdr:rowOff>
    </xdr:to>
    <xdr:sp>
      <xdr:nvSpPr>
        <xdr:cNvPr id="172" name="Line 409"/>
        <xdr:cNvSpPr>
          <a:spLocks/>
        </xdr:cNvSpPr>
      </xdr:nvSpPr>
      <xdr:spPr>
        <a:xfrm>
          <a:off x="4457700" y="29946600"/>
          <a:ext cx="0" cy="0"/>
        </a:xfrm>
        <a:prstGeom prst="line">
          <a:avLst/>
        </a:prstGeom>
        <a:noFill/>
        <a:ln w="38100" cmpd="sng">
          <a:solidFill>
            <a:srgbClr val="CC99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106</xdr:row>
      <xdr:rowOff>0</xdr:rowOff>
    </xdr:from>
    <xdr:to>
      <xdr:col>9</xdr:col>
      <xdr:colOff>161925</xdr:colOff>
      <xdr:row>106</xdr:row>
      <xdr:rowOff>0</xdr:rowOff>
    </xdr:to>
    <xdr:sp>
      <xdr:nvSpPr>
        <xdr:cNvPr id="173" name="Line 411"/>
        <xdr:cNvSpPr>
          <a:spLocks/>
        </xdr:cNvSpPr>
      </xdr:nvSpPr>
      <xdr:spPr>
        <a:xfrm>
          <a:off x="4533900" y="299466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106</xdr:row>
      <xdr:rowOff>0</xdr:rowOff>
    </xdr:from>
    <xdr:to>
      <xdr:col>9</xdr:col>
      <xdr:colOff>371475</xdr:colOff>
      <xdr:row>106</xdr:row>
      <xdr:rowOff>0</xdr:rowOff>
    </xdr:to>
    <xdr:sp>
      <xdr:nvSpPr>
        <xdr:cNvPr id="174" name="Line 412"/>
        <xdr:cNvSpPr>
          <a:spLocks/>
        </xdr:cNvSpPr>
      </xdr:nvSpPr>
      <xdr:spPr>
        <a:xfrm>
          <a:off x="4743450" y="29946600"/>
          <a:ext cx="0" cy="0"/>
        </a:xfrm>
        <a:prstGeom prst="line">
          <a:avLst/>
        </a:prstGeom>
        <a:noFill/>
        <a:ln w="38100" cmpd="sng">
          <a:solidFill>
            <a:srgbClr val="E3E3E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106</xdr:row>
      <xdr:rowOff>0</xdr:rowOff>
    </xdr:from>
    <xdr:to>
      <xdr:col>9</xdr:col>
      <xdr:colOff>371475</xdr:colOff>
      <xdr:row>106</xdr:row>
      <xdr:rowOff>0</xdr:rowOff>
    </xdr:to>
    <xdr:sp>
      <xdr:nvSpPr>
        <xdr:cNvPr id="175" name="Line 414"/>
        <xdr:cNvSpPr>
          <a:spLocks/>
        </xdr:cNvSpPr>
      </xdr:nvSpPr>
      <xdr:spPr>
        <a:xfrm>
          <a:off x="4743450" y="29946600"/>
          <a:ext cx="0" cy="0"/>
        </a:xfrm>
        <a:prstGeom prst="line">
          <a:avLst/>
        </a:prstGeom>
        <a:noFill/>
        <a:ln w="38100" cmpd="sng">
          <a:solidFill>
            <a:srgbClr val="D3D3D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106</xdr:row>
      <xdr:rowOff>0</xdr:rowOff>
    </xdr:from>
    <xdr:to>
      <xdr:col>9</xdr:col>
      <xdr:colOff>161925</xdr:colOff>
      <xdr:row>106</xdr:row>
      <xdr:rowOff>0</xdr:rowOff>
    </xdr:to>
    <xdr:sp>
      <xdr:nvSpPr>
        <xdr:cNvPr id="176" name="Arc 423"/>
        <xdr:cNvSpPr>
          <a:spLocks/>
        </xdr:cNvSpPr>
      </xdr:nvSpPr>
      <xdr:spPr>
        <a:xfrm>
          <a:off x="4381500" y="29946600"/>
          <a:ext cx="152400" cy="0"/>
        </a:xfrm>
        <a:prstGeom prst="arc">
          <a:avLst>
            <a:gd name="adj1" fmla="val -27356671"/>
            <a:gd name="adj2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106</xdr:row>
      <xdr:rowOff>0</xdr:rowOff>
    </xdr:from>
    <xdr:to>
      <xdr:col>9</xdr:col>
      <xdr:colOff>180975</xdr:colOff>
      <xdr:row>106</xdr:row>
      <xdr:rowOff>0</xdr:rowOff>
    </xdr:to>
    <xdr:sp>
      <xdr:nvSpPr>
        <xdr:cNvPr id="177" name="Arc 443"/>
        <xdr:cNvSpPr>
          <a:spLocks/>
        </xdr:cNvSpPr>
      </xdr:nvSpPr>
      <xdr:spPr>
        <a:xfrm>
          <a:off x="4400550" y="29946600"/>
          <a:ext cx="152400" cy="0"/>
        </a:xfrm>
        <a:prstGeom prst="arc">
          <a:avLst>
            <a:gd name="adj1" fmla="val -27356671"/>
            <a:gd name="adj2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106</xdr:row>
      <xdr:rowOff>0</xdr:rowOff>
    </xdr:from>
    <xdr:to>
      <xdr:col>11</xdr:col>
      <xdr:colOff>180975</xdr:colOff>
      <xdr:row>106</xdr:row>
      <xdr:rowOff>0</xdr:rowOff>
    </xdr:to>
    <xdr:sp>
      <xdr:nvSpPr>
        <xdr:cNvPr id="178" name="Arc 461"/>
        <xdr:cNvSpPr>
          <a:spLocks/>
        </xdr:cNvSpPr>
      </xdr:nvSpPr>
      <xdr:spPr>
        <a:xfrm>
          <a:off x="5305425" y="29946600"/>
          <a:ext cx="152400" cy="0"/>
        </a:xfrm>
        <a:prstGeom prst="arc">
          <a:avLst>
            <a:gd name="adj1" fmla="val -27356671"/>
            <a:gd name="adj2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10</xdr:row>
      <xdr:rowOff>104775</xdr:rowOff>
    </xdr:from>
    <xdr:to>
      <xdr:col>11</xdr:col>
      <xdr:colOff>200025</xdr:colOff>
      <xdr:row>12</xdr:row>
      <xdr:rowOff>219075</xdr:rowOff>
    </xdr:to>
    <xdr:sp>
      <xdr:nvSpPr>
        <xdr:cNvPr id="179" name="AutoShape 470"/>
        <xdr:cNvSpPr>
          <a:spLocks/>
        </xdr:cNvSpPr>
      </xdr:nvSpPr>
      <xdr:spPr>
        <a:xfrm>
          <a:off x="4333875" y="2105025"/>
          <a:ext cx="1143000" cy="609600"/>
        </a:xfrm>
        <a:custGeom>
          <a:pathLst>
            <a:path h="63" w="152">
              <a:moveTo>
                <a:pt x="0" y="0"/>
              </a:moveTo>
              <a:lnTo>
                <a:pt x="128" y="6"/>
              </a:lnTo>
              <a:lnTo>
                <a:pt x="128" y="59"/>
              </a:lnTo>
              <a:lnTo>
                <a:pt x="152" y="63"/>
              </a:lnTo>
            </a:path>
          </a:pathLst>
        </a:cu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9</xdr:row>
      <xdr:rowOff>76200</xdr:rowOff>
    </xdr:from>
    <xdr:to>
      <xdr:col>6</xdr:col>
      <xdr:colOff>257175</xdr:colOff>
      <xdr:row>9</xdr:row>
      <xdr:rowOff>152400</xdr:rowOff>
    </xdr:to>
    <xdr:sp>
      <xdr:nvSpPr>
        <xdr:cNvPr id="180" name="Oval 265"/>
        <xdr:cNvSpPr>
          <a:spLocks/>
        </xdr:cNvSpPr>
      </xdr:nvSpPr>
      <xdr:spPr>
        <a:xfrm rot="4640269">
          <a:off x="3028950" y="1828800"/>
          <a:ext cx="161925" cy="76200"/>
        </a:xfrm>
        <a:prstGeom prst="ellipse">
          <a:avLst/>
        </a:prstGeom>
        <a:solidFill>
          <a:srgbClr val="E3E3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27</xdr:row>
      <xdr:rowOff>123825</xdr:rowOff>
    </xdr:from>
    <xdr:to>
      <xdr:col>1</xdr:col>
      <xdr:colOff>409575</xdr:colOff>
      <xdr:row>27</xdr:row>
      <xdr:rowOff>123825</xdr:rowOff>
    </xdr:to>
    <xdr:sp>
      <xdr:nvSpPr>
        <xdr:cNvPr id="181" name="Line 478"/>
        <xdr:cNvSpPr>
          <a:spLocks/>
        </xdr:cNvSpPr>
      </xdr:nvSpPr>
      <xdr:spPr>
        <a:xfrm>
          <a:off x="914400" y="6838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23</xdr:row>
      <xdr:rowOff>76200</xdr:rowOff>
    </xdr:from>
    <xdr:to>
      <xdr:col>7</xdr:col>
      <xdr:colOff>95250</xdr:colOff>
      <xdr:row>26</xdr:row>
      <xdr:rowOff>123825</xdr:rowOff>
    </xdr:to>
    <xdr:sp>
      <xdr:nvSpPr>
        <xdr:cNvPr id="182" name="AutoShape 479"/>
        <xdr:cNvSpPr>
          <a:spLocks/>
        </xdr:cNvSpPr>
      </xdr:nvSpPr>
      <xdr:spPr>
        <a:xfrm>
          <a:off x="3200400" y="5800725"/>
          <a:ext cx="352425" cy="790575"/>
        </a:xfrm>
        <a:custGeom>
          <a:pathLst>
            <a:path h="78" w="32">
              <a:moveTo>
                <a:pt x="14" y="0"/>
              </a:moveTo>
              <a:lnTo>
                <a:pt x="0" y="78"/>
              </a:lnTo>
              <a:lnTo>
                <a:pt x="32" y="77"/>
              </a:lnTo>
            </a:path>
          </a:pathLst>
        </a:cu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23</xdr:row>
      <xdr:rowOff>76200</xdr:rowOff>
    </xdr:from>
    <xdr:to>
      <xdr:col>2</xdr:col>
      <xdr:colOff>161925</xdr:colOff>
      <xdr:row>26</xdr:row>
      <xdr:rowOff>9525</xdr:rowOff>
    </xdr:to>
    <xdr:sp>
      <xdr:nvSpPr>
        <xdr:cNvPr id="183" name="AutoShape 481"/>
        <xdr:cNvSpPr>
          <a:spLocks/>
        </xdr:cNvSpPr>
      </xdr:nvSpPr>
      <xdr:spPr>
        <a:xfrm>
          <a:off x="66675" y="5800725"/>
          <a:ext cx="1114425" cy="676275"/>
        </a:xfrm>
        <a:prstGeom prst="cub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6 Volts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</a:t>
          </a:r>
        </a:p>
      </xdr:txBody>
    </xdr:sp>
    <xdr:clientData/>
  </xdr:twoCellAnchor>
  <xdr:twoCellAnchor>
    <xdr:from>
      <xdr:col>2</xdr:col>
      <xdr:colOff>171450</xdr:colOff>
      <xdr:row>24</xdr:row>
      <xdr:rowOff>171450</xdr:rowOff>
    </xdr:from>
    <xdr:to>
      <xdr:col>2</xdr:col>
      <xdr:colOff>371475</xdr:colOff>
      <xdr:row>25</xdr:row>
      <xdr:rowOff>38100</xdr:rowOff>
    </xdr:to>
    <xdr:sp>
      <xdr:nvSpPr>
        <xdr:cNvPr id="184" name="Line 482"/>
        <xdr:cNvSpPr>
          <a:spLocks/>
        </xdr:cNvSpPr>
      </xdr:nvSpPr>
      <xdr:spPr>
        <a:xfrm>
          <a:off x="1190625" y="6143625"/>
          <a:ext cx="200025" cy="114300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25</xdr:row>
      <xdr:rowOff>9525</xdr:rowOff>
    </xdr:from>
    <xdr:to>
      <xdr:col>3</xdr:col>
      <xdr:colOff>228600</xdr:colOff>
      <xdr:row>25</xdr:row>
      <xdr:rowOff>28575</xdr:rowOff>
    </xdr:to>
    <xdr:sp>
      <xdr:nvSpPr>
        <xdr:cNvPr id="185" name="Line 483"/>
        <xdr:cNvSpPr>
          <a:spLocks/>
        </xdr:cNvSpPr>
      </xdr:nvSpPr>
      <xdr:spPr>
        <a:xfrm flipV="1">
          <a:off x="1352550" y="6229350"/>
          <a:ext cx="438150" cy="190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25</xdr:row>
      <xdr:rowOff>47625</xdr:rowOff>
    </xdr:from>
    <xdr:to>
      <xdr:col>2</xdr:col>
      <xdr:colOff>285750</xdr:colOff>
      <xdr:row>25</xdr:row>
      <xdr:rowOff>161925</xdr:rowOff>
    </xdr:to>
    <xdr:sp>
      <xdr:nvSpPr>
        <xdr:cNvPr id="186" name="Line 484"/>
        <xdr:cNvSpPr>
          <a:spLocks/>
        </xdr:cNvSpPr>
      </xdr:nvSpPr>
      <xdr:spPr>
        <a:xfrm>
          <a:off x="1104900" y="6267450"/>
          <a:ext cx="200025" cy="114300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25</xdr:row>
      <xdr:rowOff>161925</xdr:rowOff>
    </xdr:from>
    <xdr:to>
      <xdr:col>17</xdr:col>
      <xdr:colOff>85725</xdr:colOff>
      <xdr:row>27</xdr:row>
      <xdr:rowOff>266700</xdr:rowOff>
    </xdr:to>
    <xdr:sp>
      <xdr:nvSpPr>
        <xdr:cNvPr id="187" name="AutoShape 485"/>
        <xdr:cNvSpPr>
          <a:spLocks/>
        </xdr:cNvSpPr>
      </xdr:nvSpPr>
      <xdr:spPr>
        <a:xfrm>
          <a:off x="1304925" y="6381750"/>
          <a:ext cx="5534025" cy="600075"/>
        </a:xfrm>
        <a:custGeom>
          <a:pathLst>
            <a:path h="63" w="595">
              <a:moveTo>
                <a:pt x="0" y="0"/>
              </a:moveTo>
              <a:lnTo>
                <a:pt x="104" y="30"/>
              </a:lnTo>
              <a:lnTo>
                <a:pt x="215" y="63"/>
              </a:lnTo>
              <a:lnTo>
                <a:pt x="303" y="59"/>
              </a:lnTo>
              <a:lnTo>
                <a:pt x="578" y="59"/>
              </a:lnTo>
              <a:lnTo>
                <a:pt x="593" y="54"/>
              </a:lnTo>
              <a:lnTo>
                <a:pt x="595" y="38"/>
              </a:lnTo>
              <a:lnTo>
                <a:pt x="593" y="29"/>
              </a:lnTo>
              <a:lnTo>
                <a:pt x="572" y="30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28575</xdr:rowOff>
    </xdr:from>
    <xdr:to>
      <xdr:col>1</xdr:col>
      <xdr:colOff>438150</xdr:colOff>
      <xdr:row>26</xdr:row>
      <xdr:rowOff>85725</xdr:rowOff>
    </xdr:to>
    <xdr:sp>
      <xdr:nvSpPr>
        <xdr:cNvPr id="188" name="AutoShape 486"/>
        <xdr:cNvSpPr>
          <a:spLocks/>
        </xdr:cNvSpPr>
      </xdr:nvSpPr>
      <xdr:spPr>
        <a:xfrm rot="6761987">
          <a:off x="219075" y="6000750"/>
          <a:ext cx="714375" cy="552450"/>
        </a:xfrm>
        <a:prstGeom prst="lightningBol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24</xdr:row>
      <xdr:rowOff>133350</xdr:rowOff>
    </xdr:from>
    <xdr:to>
      <xdr:col>2</xdr:col>
      <xdr:colOff>161925</xdr:colOff>
      <xdr:row>24</xdr:row>
      <xdr:rowOff>161925</xdr:rowOff>
    </xdr:to>
    <xdr:sp>
      <xdr:nvSpPr>
        <xdr:cNvPr id="189" name="Oval 487"/>
        <xdr:cNvSpPr>
          <a:spLocks/>
        </xdr:cNvSpPr>
      </xdr:nvSpPr>
      <xdr:spPr>
        <a:xfrm flipH="1">
          <a:off x="1152525" y="6105525"/>
          <a:ext cx="28575" cy="28575"/>
        </a:xfrm>
        <a:prstGeom prst="ellipse">
          <a:avLst/>
        </a:prstGeom>
        <a:solidFill>
          <a:srgbClr val="FFFFFF"/>
        </a:solidFill>
        <a:ln w="57150" cmpd="sng">
          <a:solidFill>
            <a:srgbClr val="E3E3E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25</xdr:row>
      <xdr:rowOff>9525</xdr:rowOff>
    </xdr:from>
    <xdr:to>
      <xdr:col>2</xdr:col>
      <xdr:colOff>66675</xdr:colOff>
      <xdr:row>25</xdr:row>
      <xdr:rowOff>38100</xdr:rowOff>
    </xdr:to>
    <xdr:sp>
      <xdr:nvSpPr>
        <xdr:cNvPr id="190" name="Oval 488"/>
        <xdr:cNvSpPr>
          <a:spLocks/>
        </xdr:cNvSpPr>
      </xdr:nvSpPr>
      <xdr:spPr>
        <a:xfrm flipH="1">
          <a:off x="1057275" y="6229350"/>
          <a:ext cx="28575" cy="28575"/>
        </a:xfrm>
        <a:prstGeom prst="ellipse">
          <a:avLst/>
        </a:prstGeom>
        <a:solidFill>
          <a:srgbClr val="FFFFFF"/>
        </a:solidFill>
        <a:ln w="57150" cmpd="sng">
          <a:solidFill>
            <a:srgbClr val="E3E3E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23</xdr:row>
      <xdr:rowOff>190500</xdr:rowOff>
    </xdr:from>
    <xdr:to>
      <xdr:col>8</xdr:col>
      <xdr:colOff>180975</xdr:colOff>
      <xdr:row>26</xdr:row>
      <xdr:rowOff>228600</xdr:rowOff>
    </xdr:to>
    <xdr:grpSp>
      <xdr:nvGrpSpPr>
        <xdr:cNvPr id="191" name="Group 489"/>
        <xdr:cNvGrpSpPr>
          <a:grpSpLocks/>
        </xdr:cNvGrpSpPr>
      </xdr:nvGrpSpPr>
      <xdr:grpSpPr>
        <a:xfrm>
          <a:off x="3429000" y="5915025"/>
          <a:ext cx="542925" cy="781050"/>
          <a:chOff x="384" y="602"/>
          <a:chExt cx="57" cy="82"/>
        </a:xfrm>
        <a:solidFill>
          <a:srgbClr val="FFFFFF"/>
        </a:solidFill>
      </xdr:grpSpPr>
      <xdr:grpSp>
        <xdr:nvGrpSpPr>
          <xdr:cNvPr id="192" name="Group 490"/>
          <xdr:cNvGrpSpPr>
            <a:grpSpLocks/>
          </xdr:cNvGrpSpPr>
        </xdr:nvGrpSpPr>
        <xdr:grpSpPr>
          <a:xfrm>
            <a:off x="384" y="602"/>
            <a:ext cx="57" cy="70"/>
            <a:chOff x="281" y="660"/>
            <a:chExt cx="57" cy="70"/>
          </a:xfrm>
          <a:solidFill>
            <a:srgbClr val="FFFFFF"/>
          </a:solidFill>
        </xdr:grpSpPr>
        <xdr:sp>
          <xdr:nvSpPr>
            <xdr:cNvPr id="193" name="Oval 491"/>
            <xdr:cNvSpPr>
              <a:spLocks/>
            </xdr:cNvSpPr>
          </xdr:nvSpPr>
          <xdr:spPr>
            <a:xfrm>
              <a:off x="281" y="660"/>
              <a:ext cx="57" cy="50"/>
            </a:xfrm>
            <a:prstGeom prst="ellipse">
              <a:avLst/>
            </a:prstGeom>
            <a:solidFill>
              <a:srgbClr val="FFFF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95" name="Rectangle 493"/>
          <xdr:cNvSpPr>
            <a:spLocks/>
          </xdr:cNvSpPr>
        </xdr:nvSpPr>
        <xdr:spPr>
          <a:xfrm>
            <a:off x="393" y="672"/>
            <a:ext cx="38" cy="12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123825</xdr:colOff>
      <xdr:row>21</xdr:row>
      <xdr:rowOff>238125</xdr:rowOff>
    </xdr:from>
    <xdr:to>
      <xdr:col>5</xdr:col>
      <xdr:colOff>447675</xdr:colOff>
      <xdr:row>23</xdr:row>
      <xdr:rowOff>228600</xdr:rowOff>
    </xdr:to>
    <xdr:sp>
      <xdr:nvSpPr>
        <xdr:cNvPr id="196" name="Rectangle 494"/>
        <xdr:cNvSpPr>
          <a:spLocks/>
        </xdr:cNvSpPr>
      </xdr:nvSpPr>
      <xdr:spPr>
        <a:xfrm>
          <a:off x="1962150" y="5467350"/>
          <a:ext cx="828675" cy="485775"/>
        </a:xfrm>
        <a:prstGeom prst="rect">
          <a:avLst/>
        </a:prstGeom>
        <a:solidFill>
          <a:srgbClr val="424242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22</xdr:row>
      <xdr:rowOff>133350</xdr:rowOff>
    </xdr:from>
    <xdr:to>
      <xdr:col>5</xdr:col>
      <xdr:colOff>95250</xdr:colOff>
      <xdr:row>23</xdr:row>
      <xdr:rowOff>152400</xdr:rowOff>
    </xdr:to>
    <xdr:sp>
      <xdr:nvSpPr>
        <xdr:cNvPr id="197" name="Oval 496"/>
        <xdr:cNvSpPr>
          <a:spLocks/>
        </xdr:cNvSpPr>
      </xdr:nvSpPr>
      <xdr:spPr>
        <a:xfrm>
          <a:off x="2162175" y="5610225"/>
          <a:ext cx="276225" cy="266700"/>
        </a:xfrm>
        <a:prstGeom prst="ellipse">
          <a:avLst/>
        </a:prstGeom>
        <a:solidFill>
          <a:srgbClr val="000000"/>
        </a:solidFill>
        <a:ln w="127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23</xdr:row>
      <xdr:rowOff>133350</xdr:rowOff>
    </xdr:from>
    <xdr:to>
      <xdr:col>4</xdr:col>
      <xdr:colOff>238125</xdr:colOff>
      <xdr:row>24</xdr:row>
      <xdr:rowOff>180975</xdr:rowOff>
    </xdr:to>
    <xdr:sp>
      <xdr:nvSpPr>
        <xdr:cNvPr id="198" name="AutoShape 497"/>
        <xdr:cNvSpPr>
          <a:spLocks/>
        </xdr:cNvSpPr>
      </xdr:nvSpPr>
      <xdr:spPr>
        <a:xfrm>
          <a:off x="1743075" y="5857875"/>
          <a:ext cx="333375" cy="295275"/>
        </a:xfrm>
        <a:custGeom>
          <a:pathLst>
            <a:path h="31" w="35">
              <a:moveTo>
                <a:pt x="35" y="1"/>
              </a:moveTo>
              <a:cubicBezTo>
                <a:pt x="30" y="2"/>
                <a:pt x="13" y="0"/>
                <a:pt x="7" y="5"/>
              </a:cubicBezTo>
              <a:cubicBezTo>
                <a:pt x="1" y="10"/>
                <a:pt x="1" y="26"/>
                <a:pt x="0" y="31"/>
              </a:cubicBezTo>
            </a:path>
          </a:pathLst>
        </a:cu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23</xdr:row>
      <xdr:rowOff>85725</xdr:rowOff>
    </xdr:from>
    <xdr:to>
      <xdr:col>6</xdr:col>
      <xdr:colOff>161925</xdr:colOff>
      <xdr:row>23</xdr:row>
      <xdr:rowOff>123825</xdr:rowOff>
    </xdr:to>
    <xdr:sp>
      <xdr:nvSpPr>
        <xdr:cNvPr id="199" name="AutoShape 498"/>
        <xdr:cNvSpPr>
          <a:spLocks/>
        </xdr:cNvSpPr>
      </xdr:nvSpPr>
      <xdr:spPr>
        <a:xfrm flipV="1">
          <a:off x="2667000" y="5810250"/>
          <a:ext cx="428625" cy="38100"/>
        </a:xfrm>
        <a:custGeom>
          <a:pathLst>
            <a:path h="81" w="75">
              <a:moveTo>
                <a:pt x="75" y="0"/>
              </a:moveTo>
              <a:cubicBezTo>
                <a:pt x="60" y="17"/>
                <a:pt x="46" y="34"/>
                <a:pt x="37" y="41"/>
              </a:cubicBezTo>
              <a:cubicBezTo>
                <a:pt x="28" y="48"/>
                <a:pt x="25" y="41"/>
                <a:pt x="19" y="43"/>
              </a:cubicBezTo>
              <a:cubicBezTo>
                <a:pt x="13" y="45"/>
                <a:pt x="6" y="47"/>
                <a:pt x="3" y="51"/>
              </a:cubicBezTo>
              <a:cubicBezTo>
                <a:pt x="0" y="55"/>
                <a:pt x="0" y="61"/>
                <a:pt x="0" y="66"/>
              </a:cubicBezTo>
              <a:cubicBezTo>
                <a:pt x="0" y="71"/>
                <a:pt x="1" y="78"/>
                <a:pt x="2" y="81"/>
              </a:cubicBez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22</xdr:row>
      <xdr:rowOff>180975</xdr:rowOff>
    </xdr:from>
    <xdr:to>
      <xdr:col>5</xdr:col>
      <xdr:colOff>19050</xdr:colOff>
      <xdr:row>23</xdr:row>
      <xdr:rowOff>66675</xdr:rowOff>
    </xdr:to>
    <xdr:sp>
      <xdr:nvSpPr>
        <xdr:cNvPr id="200" name="AutoShape 499"/>
        <xdr:cNvSpPr>
          <a:spLocks/>
        </xdr:cNvSpPr>
      </xdr:nvSpPr>
      <xdr:spPr>
        <a:xfrm rot="35891623">
          <a:off x="2171700" y="5657850"/>
          <a:ext cx="190500" cy="133350"/>
        </a:xfrm>
        <a:prstGeom prst="triangl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23</xdr:row>
      <xdr:rowOff>95250</xdr:rowOff>
    </xdr:from>
    <xdr:to>
      <xdr:col>4</xdr:col>
      <xdr:colOff>257175</xdr:colOff>
      <xdr:row>23</xdr:row>
      <xdr:rowOff>180975</xdr:rowOff>
    </xdr:to>
    <xdr:sp>
      <xdr:nvSpPr>
        <xdr:cNvPr id="201" name="Oval 500"/>
        <xdr:cNvSpPr>
          <a:spLocks/>
        </xdr:cNvSpPr>
      </xdr:nvSpPr>
      <xdr:spPr>
        <a:xfrm>
          <a:off x="2019300" y="5819775"/>
          <a:ext cx="76200" cy="857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23</xdr:row>
      <xdr:rowOff>57150</xdr:rowOff>
    </xdr:from>
    <xdr:to>
      <xdr:col>5</xdr:col>
      <xdr:colOff>361950</xdr:colOff>
      <xdr:row>23</xdr:row>
      <xdr:rowOff>133350</xdr:rowOff>
    </xdr:to>
    <xdr:sp>
      <xdr:nvSpPr>
        <xdr:cNvPr id="202" name="Oval 501"/>
        <xdr:cNvSpPr>
          <a:spLocks/>
        </xdr:cNvSpPr>
      </xdr:nvSpPr>
      <xdr:spPr>
        <a:xfrm flipH="1">
          <a:off x="2647950" y="5781675"/>
          <a:ext cx="5715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24</xdr:row>
      <xdr:rowOff>142875</xdr:rowOff>
    </xdr:from>
    <xdr:to>
      <xdr:col>3</xdr:col>
      <xdr:colOff>228600</xdr:colOff>
      <xdr:row>25</xdr:row>
      <xdr:rowOff>57150</xdr:rowOff>
    </xdr:to>
    <xdr:sp>
      <xdr:nvSpPr>
        <xdr:cNvPr id="203" name="Oval 502"/>
        <xdr:cNvSpPr>
          <a:spLocks/>
        </xdr:cNvSpPr>
      </xdr:nvSpPr>
      <xdr:spPr>
        <a:xfrm rot="-430870">
          <a:off x="1714500" y="6115050"/>
          <a:ext cx="76200" cy="161925"/>
        </a:xfrm>
        <a:prstGeom prst="ellipse">
          <a:avLst/>
        </a:prstGeom>
        <a:solidFill>
          <a:srgbClr val="E3E3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24</xdr:row>
      <xdr:rowOff>9525</xdr:rowOff>
    </xdr:from>
    <xdr:to>
      <xdr:col>16</xdr:col>
      <xdr:colOff>133350</xdr:colOff>
      <xdr:row>27</xdr:row>
      <xdr:rowOff>47625</xdr:rowOff>
    </xdr:to>
    <xdr:grpSp>
      <xdr:nvGrpSpPr>
        <xdr:cNvPr id="204" name="Group 503"/>
        <xdr:cNvGrpSpPr>
          <a:grpSpLocks/>
        </xdr:cNvGrpSpPr>
      </xdr:nvGrpSpPr>
      <xdr:grpSpPr>
        <a:xfrm>
          <a:off x="6172200" y="5981700"/>
          <a:ext cx="542925" cy="781050"/>
          <a:chOff x="384" y="602"/>
          <a:chExt cx="57" cy="82"/>
        </a:xfrm>
        <a:solidFill>
          <a:srgbClr val="FFFFFF"/>
        </a:solidFill>
      </xdr:grpSpPr>
      <xdr:grpSp>
        <xdr:nvGrpSpPr>
          <xdr:cNvPr id="205" name="Group 504"/>
          <xdr:cNvGrpSpPr>
            <a:grpSpLocks/>
          </xdr:cNvGrpSpPr>
        </xdr:nvGrpSpPr>
        <xdr:grpSpPr>
          <a:xfrm>
            <a:off x="384" y="602"/>
            <a:ext cx="57" cy="70"/>
            <a:chOff x="281" y="660"/>
            <a:chExt cx="57" cy="70"/>
          </a:xfrm>
          <a:solidFill>
            <a:srgbClr val="FFFFFF"/>
          </a:solidFill>
        </xdr:grpSpPr>
        <xdr:sp>
          <xdr:nvSpPr>
            <xdr:cNvPr id="206" name="Oval 505"/>
            <xdr:cNvSpPr>
              <a:spLocks/>
            </xdr:cNvSpPr>
          </xdr:nvSpPr>
          <xdr:spPr>
            <a:xfrm>
              <a:off x="281" y="660"/>
              <a:ext cx="57" cy="50"/>
            </a:xfrm>
            <a:prstGeom prst="ellipse">
              <a:avLst/>
            </a:prstGeom>
            <a:solidFill>
              <a:srgbClr val="FFFF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08" name="Rectangle 507"/>
          <xdr:cNvSpPr>
            <a:spLocks/>
          </xdr:cNvSpPr>
        </xdr:nvSpPr>
        <xdr:spPr>
          <a:xfrm>
            <a:off x="393" y="672"/>
            <a:ext cx="38" cy="12"/>
          </a:xfrm>
          <a:prstGeom prst="rect">
            <a:avLst/>
          </a:prstGeom>
          <a:blipFill>
            <a:blip r:embed="rId6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228600</xdr:colOff>
      <xdr:row>23</xdr:row>
      <xdr:rowOff>104775</xdr:rowOff>
    </xdr:from>
    <xdr:to>
      <xdr:col>15</xdr:col>
      <xdr:colOff>28575</xdr:colOff>
      <xdr:row>26</xdr:row>
      <xdr:rowOff>161925</xdr:rowOff>
    </xdr:to>
    <xdr:sp>
      <xdr:nvSpPr>
        <xdr:cNvPr id="209" name="AutoShape 508"/>
        <xdr:cNvSpPr>
          <a:spLocks/>
        </xdr:cNvSpPr>
      </xdr:nvSpPr>
      <xdr:spPr>
        <a:xfrm flipH="1">
          <a:off x="6162675" y="5829300"/>
          <a:ext cx="104775" cy="800100"/>
        </a:xfrm>
        <a:custGeom>
          <a:pathLst>
            <a:path h="50" w="92">
              <a:moveTo>
                <a:pt x="0" y="50"/>
              </a:moveTo>
              <a:lnTo>
                <a:pt x="74" y="42"/>
              </a:lnTo>
              <a:lnTo>
                <a:pt x="92" y="0"/>
              </a:lnTo>
            </a:path>
          </a:pathLst>
        </a:cu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23</xdr:row>
      <xdr:rowOff>76200</xdr:rowOff>
    </xdr:from>
    <xdr:to>
      <xdr:col>14</xdr:col>
      <xdr:colOff>247650</xdr:colOff>
      <xdr:row>23</xdr:row>
      <xdr:rowOff>104775</xdr:rowOff>
    </xdr:to>
    <xdr:sp>
      <xdr:nvSpPr>
        <xdr:cNvPr id="210" name="Line 509"/>
        <xdr:cNvSpPr>
          <a:spLocks/>
        </xdr:cNvSpPr>
      </xdr:nvSpPr>
      <xdr:spPr>
        <a:xfrm>
          <a:off x="3343275" y="5800725"/>
          <a:ext cx="2838450" cy="285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26</xdr:row>
      <xdr:rowOff>114300</xdr:rowOff>
    </xdr:from>
    <xdr:to>
      <xdr:col>8</xdr:col>
      <xdr:colOff>361950</xdr:colOff>
      <xdr:row>27</xdr:row>
      <xdr:rowOff>219075</xdr:rowOff>
    </xdr:to>
    <xdr:sp>
      <xdr:nvSpPr>
        <xdr:cNvPr id="211" name="AutoShape 510"/>
        <xdr:cNvSpPr>
          <a:spLocks/>
        </xdr:cNvSpPr>
      </xdr:nvSpPr>
      <xdr:spPr>
        <a:xfrm>
          <a:off x="3886200" y="6581775"/>
          <a:ext cx="266700" cy="352425"/>
        </a:xfrm>
        <a:custGeom>
          <a:pathLst>
            <a:path h="35" w="28">
              <a:moveTo>
                <a:pt x="0" y="0"/>
              </a:moveTo>
              <a:lnTo>
                <a:pt x="28" y="4"/>
              </a:lnTo>
              <a:lnTo>
                <a:pt x="22" y="35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23</xdr:row>
      <xdr:rowOff>76200</xdr:rowOff>
    </xdr:from>
    <xdr:to>
      <xdr:col>6</xdr:col>
      <xdr:colOff>476250</xdr:colOff>
      <xdr:row>23</xdr:row>
      <xdr:rowOff>95250</xdr:rowOff>
    </xdr:to>
    <xdr:sp>
      <xdr:nvSpPr>
        <xdr:cNvPr id="212" name="Line 511"/>
        <xdr:cNvSpPr>
          <a:spLocks/>
        </xdr:cNvSpPr>
      </xdr:nvSpPr>
      <xdr:spPr>
        <a:xfrm flipV="1">
          <a:off x="3143250" y="5800725"/>
          <a:ext cx="266700" cy="190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23</xdr:row>
      <xdr:rowOff>76200</xdr:rowOff>
    </xdr:from>
    <xdr:to>
      <xdr:col>6</xdr:col>
      <xdr:colOff>257175</xdr:colOff>
      <xdr:row>23</xdr:row>
      <xdr:rowOff>152400</xdr:rowOff>
    </xdr:to>
    <xdr:sp>
      <xdr:nvSpPr>
        <xdr:cNvPr id="213" name="Oval 512"/>
        <xdr:cNvSpPr>
          <a:spLocks/>
        </xdr:cNvSpPr>
      </xdr:nvSpPr>
      <xdr:spPr>
        <a:xfrm rot="4640269">
          <a:off x="3028950" y="5800725"/>
          <a:ext cx="161925" cy="76200"/>
        </a:xfrm>
        <a:prstGeom prst="ellipse">
          <a:avLst/>
        </a:prstGeom>
        <a:solidFill>
          <a:srgbClr val="E3E3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23</xdr:row>
      <xdr:rowOff>28575</xdr:rowOff>
    </xdr:from>
    <xdr:to>
      <xdr:col>6</xdr:col>
      <xdr:colOff>447675</xdr:colOff>
      <xdr:row>23</xdr:row>
      <xdr:rowOff>123825</xdr:rowOff>
    </xdr:to>
    <xdr:sp>
      <xdr:nvSpPr>
        <xdr:cNvPr id="214" name="AutoShape 513"/>
        <xdr:cNvSpPr>
          <a:spLocks/>
        </xdr:cNvSpPr>
      </xdr:nvSpPr>
      <xdr:spPr>
        <a:xfrm>
          <a:off x="3305175" y="5753100"/>
          <a:ext cx="76200" cy="95250"/>
        </a:xfrm>
        <a:prstGeom prst="flowChartConnector">
          <a:avLst/>
        </a:prstGeom>
        <a:solidFill>
          <a:srgbClr val="E3E3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27</xdr:row>
      <xdr:rowOff>180975</xdr:rowOff>
    </xdr:from>
    <xdr:to>
      <xdr:col>8</xdr:col>
      <xdr:colOff>342900</xdr:colOff>
      <xdr:row>27</xdr:row>
      <xdr:rowOff>276225</xdr:rowOff>
    </xdr:to>
    <xdr:sp>
      <xdr:nvSpPr>
        <xdr:cNvPr id="215" name="AutoShape 514"/>
        <xdr:cNvSpPr>
          <a:spLocks/>
        </xdr:cNvSpPr>
      </xdr:nvSpPr>
      <xdr:spPr>
        <a:xfrm>
          <a:off x="4057650" y="6896100"/>
          <a:ext cx="76200" cy="95250"/>
        </a:xfrm>
        <a:prstGeom prst="flowChartConnector">
          <a:avLst/>
        </a:prstGeom>
        <a:solidFill>
          <a:srgbClr val="E3E3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23</xdr:row>
      <xdr:rowOff>47625</xdr:rowOff>
    </xdr:from>
    <xdr:to>
      <xdr:col>14</xdr:col>
      <xdr:colOff>257175</xdr:colOff>
      <xdr:row>23</xdr:row>
      <xdr:rowOff>142875</xdr:rowOff>
    </xdr:to>
    <xdr:sp>
      <xdr:nvSpPr>
        <xdr:cNvPr id="216" name="AutoShape 515"/>
        <xdr:cNvSpPr>
          <a:spLocks/>
        </xdr:cNvSpPr>
      </xdr:nvSpPr>
      <xdr:spPr>
        <a:xfrm>
          <a:off x="6115050" y="5772150"/>
          <a:ext cx="76200" cy="95250"/>
        </a:xfrm>
        <a:prstGeom prst="flowChartConnector">
          <a:avLst/>
        </a:prstGeom>
        <a:solidFill>
          <a:srgbClr val="E3E3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27</xdr:row>
      <xdr:rowOff>171450</xdr:rowOff>
    </xdr:from>
    <xdr:to>
      <xdr:col>16</xdr:col>
      <xdr:colOff>123825</xdr:colOff>
      <xdr:row>27</xdr:row>
      <xdr:rowOff>266700</xdr:rowOff>
    </xdr:to>
    <xdr:sp>
      <xdr:nvSpPr>
        <xdr:cNvPr id="217" name="AutoShape 516"/>
        <xdr:cNvSpPr>
          <a:spLocks/>
        </xdr:cNvSpPr>
      </xdr:nvSpPr>
      <xdr:spPr>
        <a:xfrm>
          <a:off x="6629400" y="6886575"/>
          <a:ext cx="76200" cy="95250"/>
        </a:xfrm>
        <a:prstGeom prst="flowChartConnector">
          <a:avLst/>
        </a:prstGeom>
        <a:solidFill>
          <a:srgbClr val="E3E3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28</xdr:row>
      <xdr:rowOff>123825</xdr:rowOff>
    </xdr:from>
    <xdr:to>
      <xdr:col>1</xdr:col>
      <xdr:colOff>409575</xdr:colOff>
      <xdr:row>28</xdr:row>
      <xdr:rowOff>123825</xdr:rowOff>
    </xdr:to>
    <xdr:sp>
      <xdr:nvSpPr>
        <xdr:cNvPr id="218" name="Line 517"/>
        <xdr:cNvSpPr>
          <a:spLocks/>
        </xdr:cNvSpPr>
      </xdr:nvSpPr>
      <xdr:spPr>
        <a:xfrm>
          <a:off x="914400" y="7210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29</xdr:row>
      <xdr:rowOff>123825</xdr:rowOff>
    </xdr:from>
    <xdr:to>
      <xdr:col>1</xdr:col>
      <xdr:colOff>409575</xdr:colOff>
      <xdr:row>29</xdr:row>
      <xdr:rowOff>123825</xdr:rowOff>
    </xdr:to>
    <xdr:sp>
      <xdr:nvSpPr>
        <xdr:cNvPr id="219" name="Line 518"/>
        <xdr:cNvSpPr>
          <a:spLocks/>
        </xdr:cNvSpPr>
      </xdr:nvSpPr>
      <xdr:spPr>
        <a:xfrm>
          <a:off x="914400" y="7581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11</xdr:row>
      <xdr:rowOff>171450</xdr:rowOff>
    </xdr:from>
    <xdr:to>
      <xdr:col>8</xdr:col>
      <xdr:colOff>295275</xdr:colOff>
      <xdr:row>13</xdr:row>
      <xdr:rowOff>257175</xdr:rowOff>
    </xdr:to>
    <xdr:sp>
      <xdr:nvSpPr>
        <xdr:cNvPr id="220" name="AutoShape 519"/>
        <xdr:cNvSpPr>
          <a:spLocks/>
        </xdr:cNvSpPr>
      </xdr:nvSpPr>
      <xdr:spPr>
        <a:xfrm>
          <a:off x="1333500" y="2419350"/>
          <a:ext cx="2752725" cy="581025"/>
        </a:xfrm>
        <a:custGeom>
          <a:pathLst>
            <a:path h="61" w="289">
              <a:moveTo>
                <a:pt x="0" y="0"/>
              </a:moveTo>
              <a:lnTo>
                <a:pt x="84" y="42"/>
              </a:lnTo>
              <a:lnTo>
                <a:pt x="289" y="61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10</xdr:row>
      <xdr:rowOff>28575</xdr:rowOff>
    </xdr:from>
    <xdr:to>
      <xdr:col>14</xdr:col>
      <xdr:colOff>0</xdr:colOff>
      <xdr:row>13</xdr:row>
      <xdr:rowOff>66675</xdr:rowOff>
    </xdr:to>
    <xdr:grpSp>
      <xdr:nvGrpSpPr>
        <xdr:cNvPr id="221" name="Group 521"/>
        <xdr:cNvGrpSpPr>
          <a:grpSpLocks/>
        </xdr:cNvGrpSpPr>
      </xdr:nvGrpSpPr>
      <xdr:grpSpPr>
        <a:xfrm>
          <a:off x="5391150" y="2028825"/>
          <a:ext cx="542925" cy="781050"/>
          <a:chOff x="384" y="602"/>
          <a:chExt cx="57" cy="82"/>
        </a:xfrm>
        <a:solidFill>
          <a:srgbClr val="FFFFFF"/>
        </a:solidFill>
      </xdr:grpSpPr>
      <xdr:grpSp>
        <xdr:nvGrpSpPr>
          <xdr:cNvPr id="222" name="Group 522"/>
          <xdr:cNvGrpSpPr>
            <a:grpSpLocks/>
          </xdr:cNvGrpSpPr>
        </xdr:nvGrpSpPr>
        <xdr:grpSpPr>
          <a:xfrm>
            <a:off x="384" y="602"/>
            <a:ext cx="57" cy="70"/>
            <a:chOff x="281" y="660"/>
            <a:chExt cx="57" cy="70"/>
          </a:xfrm>
          <a:solidFill>
            <a:srgbClr val="FFFFFF"/>
          </a:solidFill>
        </xdr:grpSpPr>
        <xdr:sp>
          <xdr:nvSpPr>
            <xdr:cNvPr id="223" name="Oval 523"/>
            <xdr:cNvSpPr>
              <a:spLocks/>
            </xdr:cNvSpPr>
          </xdr:nvSpPr>
          <xdr:spPr>
            <a:xfrm>
              <a:off x="281" y="660"/>
              <a:ext cx="57" cy="50"/>
            </a:xfrm>
            <a:prstGeom prst="ellipse">
              <a:avLst/>
            </a:prstGeom>
            <a:solidFill>
              <a:srgbClr val="FFFF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25" name="Rectangle 525"/>
          <xdr:cNvSpPr>
            <a:spLocks/>
          </xdr:cNvSpPr>
        </xdr:nvSpPr>
        <xdr:spPr>
          <a:xfrm>
            <a:off x="393" y="672"/>
            <a:ext cx="38" cy="12"/>
          </a:xfrm>
          <a:prstGeom prst="rect">
            <a:avLst/>
          </a:prstGeom>
          <a:blipFill>
            <a:blip r:embed="rId7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266700</xdr:colOff>
      <xdr:row>13</xdr:row>
      <xdr:rowOff>19050</xdr:rowOff>
    </xdr:from>
    <xdr:to>
      <xdr:col>15</xdr:col>
      <xdr:colOff>47625</xdr:colOff>
      <xdr:row>13</xdr:row>
      <xdr:rowOff>342900</xdr:rowOff>
    </xdr:to>
    <xdr:sp>
      <xdr:nvSpPr>
        <xdr:cNvPr id="226" name="AutoShape 526"/>
        <xdr:cNvSpPr>
          <a:spLocks/>
        </xdr:cNvSpPr>
      </xdr:nvSpPr>
      <xdr:spPr>
        <a:xfrm>
          <a:off x="4057650" y="2762250"/>
          <a:ext cx="2228850" cy="323850"/>
        </a:xfrm>
        <a:custGeom>
          <a:pathLst>
            <a:path h="34" w="223">
              <a:moveTo>
                <a:pt x="0" y="26"/>
              </a:moveTo>
              <a:lnTo>
                <a:pt x="218" y="34"/>
              </a:lnTo>
              <a:lnTo>
                <a:pt x="223" y="23"/>
              </a:lnTo>
              <a:lnTo>
                <a:pt x="216" y="9"/>
              </a:lnTo>
              <a:lnTo>
                <a:pt x="176" y="0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13</xdr:row>
      <xdr:rowOff>219075</xdr:rowOff>
    </xdr:from>
    <xdr:to>
      <xdr:col>8</xdr:col>
      <xdr:colOff>333375</xdr:colOff>
      <xdr:row>13</xdr:row>
      <xdr:rowOff>314325</xdr:rowOff>
    </xdr:to>
    <xdr:sp>
      <xdr:nvSpPr>
        <xdr:cNvPr id="227" name="AutoShape 473"/>
        <xdr:cNvSpPr>
          <a:spLocks/>
        </xdr:cNvSpPr>
      </xdr:nvSpPr>
      <xdr:spPr>
        <a:xfrm>
          <a:off x="4048125" y="2962275"/>
          <a:ext cx="76200" cy="95250"/>
        </a:xfrm>
        <a:prstGeom prst="flowChartConnector">
          <a:avLst/>
        </a:prstGeom>
        <a:solidFill>
          <a:srgbClr val="E3E3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20</xdr:row>
      <xdr:rowOff>104775</xdr:rowOff>
    </xdr:from>
    <xdr:to>
      <xdr:col>5</xdr:col>
      <xdr:colOff>342900</xdr:colOff>
      <xdr:row>21</xdr:row>
      <xdr:rowOff>9525</xdr:rowOff>
    </xdr:to>
    <xdr:sp>
      <xdr:nvSpPr>
        <xdr:cNvPr id="228" name="Rectangle 528"/>
        <xdr:cNvSpPr>
          <a:spLocks/>
        </xdr:cNvSpPr>
      </xdr:nvSpPr>
      <xdr:spPr>
        <a:xfrm>
          <a:off x="2066925" y="5143500"/>
          <a:ext cx="619125" cy="95250"/>
        </a:xfrm>
        <a:prstGeom prst="rect">
          <a:avLst/>
        </a:prstGeom>
        <a:solidFill>
          <a:srgbClr val="424242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20</xdr:row>
      <xdr:rowOff>76200</xdr:rowOff>
    </xdr:from>
    <xdr:to>
      <xdr:col>5</xdr:col>
      <xdr:colOff>457200</xdr:colOff>
      <xdr:row>21</xdr:row>
      <xdr:rowOff>228600</xdr:rowOff>
    </xdr:to>
    <xdr:sp>
      <xdr:nvSpPr>
        <xdr:cNvPr id="229" name="Rectangle 529"/>
        <xdr:cNvSpPr>
          <a:spLocks/>
        </xdr:cNvSpPr>
      </xdr:nvSpPr>
      <xdr:spPr>
        <a:xfrm rot="16174914">
          <a:off x="2686050" y="5114925"/>
          <a:ext cx="114300" cy="342900"/>
        </a:xfrm>
        <a:prstGeom prst="rect">
          <a:avLst/>
        </a:prstGeom>
        <a:solidFill>
          <a:srgbClr val="424242"/>
        </a:solidFill>
        <a:ln w="571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20</xdr:row>
      <xdr:rowOff>104775</xdr:rowOff>
    </xdr:from>
    <xdr:to>
      <xdr:col>4</xdr:col>
      <xdr:colOff>200025</xdr:colOff>
      <xdr:row>21</xdr:row>
      <xdr:rowOff>209550</xdr:rowOff>
    </xdr:to>
    <xdr:sp>
      <xdr:nvSpPr>
        <xdr:cNvPr id="230" name="Rectangle 531"/>
        <xdr:cNvSpPr>
          <a:spLocks/>
        </xdr:cNvSpPr>
      </xdr:nvSpPr>
      <xdr:spPr>
        <a:xfrm rot="16174914">
          <a:off x="1990725" y="5143500"/>
          <a:ext cx="47625" cy="295275"/>
        </a:xfrm>
        <a:prstGeom prst="rect">
          <a:avLst/>
        </a:prstGeom>
        <a:solidFill>
          <a:srgbClr val="424242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20</xdr:row>
      <xdr:rowOff>104775</xdr:rowOff>
    </xdr:from>
    <xdr:to>
      <xdr:col>5</xdr:col>
      <xdr:colOff>390525</xdr:colOff>
      <xdr:row>21</xdr:row>
      <xdr:rowOff>200025</xdr:rowOff>
    </xdr:to>
    <xdr:sp>
      <xdr:nvSpPr>
        <xdr:cNvPr id="231" name="Rectangle 532"/>
        <xdr:cNvSpPr>
          <a:spLocks/>
        </xdr:cNvSpPr>
      </xdr:nvSpPr>
      <xdr:spPr>
        <a:xfrm rot="16174914">
          <a:off x="2695575" y="5143500"/>
          <a:ext cx="38100" cy="285750"/>
        </a:xfrm>
        <a:prstGeom prst="rect">
          <a:avLst/>
        </a:prstGeom>
        <a:solidFill>
          <a:srgbClr val="424242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41</xdr:row>
      <xdr:rowOff>28575</xdr:rowOff>
    </xdr:from>
    <xdr:to>
      <xdr:col>7</xdr:col>
      <xdr:colOff>95250</xdr:colOff>
      <xdr:row>44</xdr:row>
      <xdr:rowOff>0</xdr:rowOff>
    </xdr:to>
    <xdr:sp>
      <xdr:nvSpPr>
        <xdr:cNvPr id="232" name="AutoShape 533"/>
        <xdr:cNvSpPr>
          <a:spLocks/>
        </xdr:cNvSpPr>
      </xdr:nvSpPr>
      <xdr:spPr>
        <a:xfrm rot="10955943" flipH="1">
          <a:off x="3429000" y="10248900"/>
          <a:ext cx="123825" cy="514350"/>
        </a:xfrm>
        <a:custGeom>
          <a:pathLst>
            <a:path h="92" w="18">
              <a:moveTo>
                <a:pt x="1" y="0"/>
              </a:moveTo>
              <a:lnTo>
                <a:pt x="0" y="90"/>
              </a:lnTo>
              <a:lnTo>
                <a:pt x="18" y="92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41</xdr:row>
      <xdr:rowOff>209550</xdr:rowOff>
    </xdr:from>
    <xdr:to>
      <xdr:col>7</xdr:col>
      <xdr:colOff>47625</xdr:colOff>
      <xdr:row>42</xdr:row>
      <xdr:rowOff>57150</xdr:rowOff>
    </xdr:to>
    <xdr:sp>
      <xdr:nvSpPr>
        <xdr:cNvPr id="233" name="Oval 331"/>
        <xdr:cNvSpPr>
          <a:spLocks/>
        </xdr:cNvSpPr>
      </xdr:nvSpPr>
      <xdr:spPr>
        <a:xfrm rot="7090997">
          <a:off x="3371850" y="10429875"/>
          <a:ext cx="133350" cy="66675"/>
        </a:xfrm>
        <a:prstGeom prst="ellipse">
          <a:avLst/>
        </a:prstGeom>
        <a:solidFill>
          <a:srgbClr val="E3E3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123825</xdr:colOff>
      <xdr:row>36</xdr:row>
      <xdr:rowOff>152400</xdr:rowOff>
    </xdr:from>
    <xdr:to>
      <xdr:col>13</xdr:col>
      <xdr:colOff>123825</xdr:colOff>
      <xdr:row>40</xdr:row>
      <xdr:rowOff>152400</xdr:rowOff>
    </xdr:to>
    <xdr:sp>
      <xdr:nvSpPr>
        <xdr:cNvPr id="234" name="AutoShape 534"/>
        <xdr:cNvSpPr>
          <a:spLocks/>
        </xdr:cNvSpPr>
      </xdr:nvSpPr>
      <xdr:spPr>
        <a:xfrm>
          <a:off x="5715000" y="9277350"/>
          <a:ext cx="171450" cy="876300"/>
        </a:xfrm>
        <a:custGeom>
          <a:pathLst>
            <a:path h="92" w="18">
              <a:moveTo>
                <a:pt x="1" y="0"/>
              </a:moveTo>
              <a:lnTo>
                <a:pt x="0" y="90"/>
              </a:lnTo>
              <a:lnTo>
                <a:pt x="18" y="92"/>
              </a:lnTo>
            </a:path>
          </a:pathLst>
        </a:cu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40</xdr:row>
      <xdr:rowOff>209550</xdr:rowOff>
    </xdr:from>
    <xdr:to>
      <xdr:col>13</xdr:col>
      <xdr:colOff>95250</xdr:colOff>
      <xdr:row>43</xdr:row>
      <xdr:rowOff>66675</xdr:rowOff>
    </xdr:to>
    <xdr:sp>
      <xdr:nvSpPr>
        <xdr:cNvPr id="235" name="AutoShape 535"/>
        <xdr:cNvSpPr>
          <a:spLocks/>
        </xdr:cNvSpPr>
      </xdr:nvSpPr>
      <xdr:spPr>
        <a:xfrm rot="10955943" flipH="1">
          <a:off x="5734050" y="10210800"/>
          <a:ext cx="123825" cy="514350"/>
        </a:xfrm>
        <a:custGeom>
          <a:pathLst>
            <a:path h="92" w="18">
              <a:moveTo>
                <a:pt x="1" y="0"/>
              </a:moveTo>
              <a:lnTo>
                <a:pt x="0" y="90"/>
              </a:lnTo>
              <a:lnTo>
                <a:pt x="18" y="92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38</xdr:row>
      <xdr:rowOff>85725</xdr:rowOff>
    </xdr:from>
    <xdr:to>
      <xdr:col>15</xdr:col>
      <xdr:colOff>57150</xdr:colOff>
      <xdr:row>41</xdr:row>
      <xdr:rowOff>104775</xdr:rowOff>
    </xdr:to>
    <xdr:grpSp>
      <xdr:nvGrpSpPr>
        <xdr:cNvPr id="236" name="Group 536"/>
        <xdr:cNvGrpSpPr>
          <a:grpSpLocks/>
        </xdr:cNvGrpSpPr>
      </xdr:nvGrpSpPr>
      <xdr:grpSpPr>
        <a:xfrm>
          <a:off x="5810250" y="9648825"/>
          <a:ext cx="485775" cy="676275"/>
          <a:chOff x="384" y="602"/>
          <a:chExt cx="57" cy="82"/>
        </a:xfrm>
        <a:solidFill>
          <a:srgbClr val="FFFFFF"/>
        </a:solidFill>
      </xdr:grpSpPr>
      <xdr:grpSp>
        <xdr:nvGrpSpPr>
          <xdr:cNvPr id="237" name="Group 537"/>
          <xdr:cNvGrpSpPr>
            <a:grpSpLocks/>
          </xdr:cNvGrpSpPr>
        </xdr:nvGrpSpPr>
        <xdr:grpSpPr>
          <a:xfrm>
            <a:off x="384" y="602"/>
            <a:ext cx="57" cy="70"/>
            <a:chOff x="281" y="660"/>
            <a:chExt cx="57" cy="70"/>
          </a:xfrm>
          <a:solidFill>
            <a:srgbClr val="FFFFFF"/>
          </a:solidFill>
        </xdr:grpSpPr>
        <xdr:sp>
          <xdr:nvSpPr>
            <xdr:cNvPr id="238" name="Oval 538"/>
            <xdr:cNvSpPr>
              <a:spLocks/>
            </xdr:cNvSpPr>
          </xdr:nvSpPr>
          <xdr:spPr>
            <a:xfrm>
              <a:off x="281" y="660"/>
              <a:ext cx="57" cy="50"/>
            </a:xfrm>
            <a:prstGeom prst="ellipse">
              <a:avLst/>
            </a:prstGeom>
            <a:solidFill>
              <a:srgbClr val="FFFF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40" name="Rectangle 540"/>
          <xdr:cNvSpPr>
            <a:spLocks/>
          </xdr:cNvSpPr>
        </xdr:nvSpPr>
        <xdr:spPr>
          <a:xfrm>
            <a:off x="393" y="672"/>
            <a:ext cx="38" cy="12"/>
          </a:xfrm>
          <a:prstGeom prst="rect">
            <a:avLst/>
          </a:prstGeom>
          <a:blipFill>
            <a:blip r:embed="rId8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95250</xdr:colOff>
      <xdr:row>43</xdr:row>
      <xdr:rowOff>9525</xdr:rowOff>
    </xdr:from>
    <xdr:to>
      <xdr:col>13</xdr:col>
      <xdr:colOff>0</xdr:colOff>
      <xdr:row>43</xdr:row>
      <xdr:rowOff>85725</xdr:rowOff>
    </xdr:to>
    <xdr:sp>
      <xdr:nvSpPr>
        <xdr:cNvPr id="241" name="AutoShape 546"/>
        <xdr:cNvSpPr>
          <a:spLocks/>
        </xdr:cNvSpPr>
      </xdr:nvSpPr>
      <xdr:spPr>
        <a:xfrm>
          <a:off x="5686425" y="10668000"/>
          <a:ext cx="76200" cy="76200"/>
        </a:xfrm>
        <a:prstGeom prst="flowChartConnector">
          <a:avLst/>
        </a:prstGeom>
        <a:solidFill>
          <a:srgbClr val="E3E3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36</xdr:row>
      <xdr:rowOff>114300</xdr:rowOff>
    </xdr:from>
    <xdr:to>
      <xdr:col>13</xdr:col>
      <xdr:colOff>0</xdr:colOff>
      <xdr:row>36</xdr:row>
      <xdr:rowOff>190500</xdr:rowOff>
    </xdr:to>
    <xdr:sp>
      <xdr:nvSpPr>
        <xdr:cNvPr id="242" name="AutoShape 547"/>
        <xdr:cNvSpPr>
          <a:spLocks/>
        </xdr:cNvSpPr>
      </xdr:nvSpPr>
      <xdr:spPr>
        <a:xfrm>
          <a:off x="5686425" y="9239250"/>
          <a:ext cx="76200" cy="76200"/>
        </a:xfrm>
        <a:prstGeom prst="flowChartConnector">
          <a:avLst/>
        </a:prstGeom>
        <a:solidFill>
          <a:srgbClr val="E3E3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43</xdr:row>
      <xdr:rowOff>57150</xdr:rowOff>
    </xdr:from>
    <xdr:to>
      <xdr:col>7</xdr:col>
      <xdr:colOff>9525</xdr:colOff>
      <xdr:row>44</xdr:row>
      <xdr:rowOff>28575</xdr:rowOff>
    </xdr:to>
    <xdr:sp>
      <xdr:nvSpPr>
        <xdr:cNvPr id="243" name="AutoShape 548"/>
        <xdr:cNvSpPr>
          <a:spLocks/>
        </xdr:cNvSpPr>
      </xdr:nvSpPr>
      <xdr:spPr>
        <a:xfrm>
          <a:off x="3390900" y="10715625"/>
          <a:ext cx="76200" cy="76200"/>
        </a:xfrm>
        <a:prstGeom prst="flowChartConnector">
          <a:avLst/>
        </a:prstGeom>
        <a:solidFill>
          <a:srgbClr val="E3E3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36</xdr:row>
      <xdr:rowOff>152400</xdr:rowOff>
    </xdr:from>
    <xdr:to>
      <xdr:col>6</xdr:col>
      <xdr:colOff>476250</xdr:colOff>
      <xdr:row>37</xdr:row>
      <xdr:rowOff>9525</xdr:rowOff>
    </xdr:to>
    <xdr:sp>
      <xdr:nvSpPr>
        <xdr:cNvPr id="244" name="AutoShape 549"/>
        <xdr:cNvSpPr>
          <a:spLocks/>
        </xdr:cNvSpPr>
      </xdr:nvSpPr>
      <xdr:spPr>
        <a:xfrm>
          <a:off x="3333750" y="9277350"/>
          <a:ext cx="76200" cy="76200"/>
        </a:xfrm>
        <a:prstGeom prst="flowChartConnector">
          <a:avLst/>
        </a:prstGeom>
        <a:solidFill>
          <a:srgbClr val="E3E3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56</xdr:row>
      <xdr:rowOff>123825</xdr:rowOff>
    </xdr:from>
    <xdr:to>
      <xdr:col>8</xdr:col>
      <xdr:colOff>180975</xdr:colOff>
      <xdr:row>58</xdr:row>
      <xdr:rowOff>304800</xdr:rowOff>
    </xdr:to>
    <xdr:sp>
      <xdr:nvSpPr>
        <xdr:cNvPr id="245" name="AutoShape 551"/>
        <xdr:cNvSpPr>
          <a:spLocks/>
        </xdr:cNvSpPr>
      </xdr:nvSpPr>
      <xdr:spPr>
        <a:xfrm>
          <a:off x="3314700" y="14630400"/>
          <a:ext cx="657225" cy="657225"/>
        </a:xfrm>
        <a:custGeom>
          <a:pathLst>
            <a:path h="69" w="69">
              <a:moveTo>
                <a:pt x="10" y="0"/>
              </a:moveTo>
              <a:lnTo>
                <a:pt x="0" y="60"/>
              </a:lnTo>
              <a:lnTo>
                <a:pt x="58" y="64"/>
              </a:lnTo>
              <a:lnTo>
                <a:pt x="69" y="69"/>
              </a:lnTo>
            </a:path>
          </a:pathLst>
        </a:cu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58</xdr:row>
      <xdr:rowOff>247650</xdr:rowOff>
    </xdr:from>
    <xdr:to>
      <xdr:col>10</xdr:col>
      <xdr:colOff>342900</xdr:colOff>
      <xdr:row>61</xdr:row>
      <xdr:rowOff>0</xdr:rowOff>
    </xdr:to>
    <xdr:sp>
      <xdr:nvSpPr>
        <xdr:cNvPr id="246" name="AutoShape 552"/>
        <xdr:cNvSpPr>
          <a:spLocks/>
        </xdr:cNvSpPr>
      </xdr:nvSpPr>
      <xdr:spPr>
        <a:xfrm>
          <a:off x="4924425" y="15230475"/>
          <a:ext cx="200025" cy="904875"/>
        </a:xfrm>
        <a:custGeom>
          <a:pathLst>
            <a:path h="49" w="19">
              <a:moveTo>
                <a:pt x="0" y="49"/>
              </a:moveTo>
              <a:lnTo>
                <a:pt x="4" y="5"/>
              </a:lnTo>
              <a:lnTo>
                <a:pt x="19" y="0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56</xdr:row>
      <xdr:rowOff>114300</xdr:rowOff>
    </xdr:from>
    <xdr:to>
      <xdr:col>10</xdr:col>
      <xdr:colOff>323850</xdr:colOff>
      <xdr:row>58</xdr:row>
      <xdr:rowOff>228600</xdr:rowOff>
    </xdr:to>
    <xdr:sp>
      <xdr:nvSpPr>
        <xdr:cNvPr id="247" name="AutoShape 553"/>
        <xdr:cNvSpPr>
          <a:spLocks/>
        </xdr:cNvSpPr>
      </xdr:nvSpPr>
      <xdr:spPr>
        <a:xfrm>
          <a:off x="4838700" y="14620875"/>
          <a:ext cx="266700" cy="590550"/>
        </a:xfrm>
        <a:custGeom>
          <a:pathLst>
            <a:path h="62" w="28">
              <a:moveTo>
                <a:pt x="8" y="0"/>
              </a:moveTo>
              <a:lnTo>
                <a:pt x="0" y="57"/>
              </a:lnTo>
              <a:lnTo>
                <a:pt x="28" y="62"/>
              </a:lnTo>
            </a:path>
          </a:pathLst>
        </a:cu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58</xdr:row>
      <xdr:rowOff>276225</xdr:rowOff>
    </xdr:from>
    <xdr:to>
      <xdr:col>8</xdr:col>
      <xdr:colOff>152400</xdr:colOff>
      <xdr:row>61</xdr:row>
      <xdr:rowOff>0</xdr:rowOff>
    </xdr:to>
    <xdr:sp>
      <xdr:nvSpPr>
        <xdr:cNvPr id="248" name="AutoShape 554"/>
        <xdr:cNvSpPr>
          <a:spLocks/>
        </xdr:cNvSpPr>
      </xdr:nvSpPr>
      <xdr:spPr>
        <a:xfrm>
          <a:off x="3257550" y="15259050"/>
          <a:ext cx="685800" cy="876300"/>
        </a:xfrm>
        <a:custGeom>
          <a:pathLst>
            <a:path h="56" w="77">
              <a:moveTo>
                <a:pt x="3" y="56"/>
              </a:moveTo>
              <a:lnTo>
                <a:pt x="0" y="3"/>
              </a:lnTo>
              <a:lnTo>
                <a:pt x="77" y="0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27</xdr:row>
      <xdr:rowOff>323850</xdr:rowOff>
    </xdr:from>
    <xdr:to>
      <xdr:col>17</xdr:col>
      <xdr:colOff>104775</xdr:colOff>
      <xdr:row>28</xdr:row>
      <xdr:rowOff>47625</xdr:rowOff>
    </xdr:to>
    <xdr:sp>
      <xdr:nvSpPr>
        <xdr:cNvPr id="249" name="AutoShape 556"/>
        <xdr:cNvSpPr>
          <a:spLocks/>
        </xdr:cNvSpPr>
      </xdr:nvSpPr>
      <xdr:spPr>
        <a:xfrm>
          <a:off x="6781800" y="7038975"/>
          <a:ext cx="76200" cy="95250"/>
        </a:xfrm>
        <a:prstGeom prst="flowChartConnector">
          <a:avLst/>
        </a:prstGeom>
        <a:solidFill>
          <a:srgbClr val="E3E3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56</xdr:row>
      <xdr:rowOff>57150</xdr:rowOff>
    </xdr:from>
    <xdr:to>
      <xdr:col>10</xdr:col>
      <xdr:colOff>171450</xdr:colOff>
      <xdr:row>56</xdr:row>
      <xdr:rowOff>152400</xdr:rowOff>
    </xdr:to>
    <xdr:sp>
      <xdr:nvSpPr>
        <xdr:cNvPr id="250" name="AutoShape 558"/>
        <xdr:cNvSpPr>
          <a:spLocks/>
        </xdr:cNvSpPr>
      </xdr:nvSpPr>
      <xdr:spPr>
        <a:xfrm>
          <a:off x="4876800" y="14563725"/>
          <a:ext cx="76200" cy="95250"/>
        </a:xfrm>
        <a:prstGeom prst="flowChartConnector">
          <a:avLst/>
        </a:prstGeom>
        <a:solidFill>
          <a:srgbClr val="E3E3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60</xdr:row>
      <xdr:rowOff>314325</xdr:rowOff>
    </xdr:from>
    <xdr:to>
      <xdr:col>10</xdr:col>
      <xdr:colOff>180975</xdr:colOff>
      <xdr:row>61</xdr:row>
      <xdr:rowOff>28575</xdr:rowOff>
    </xdr:to>
    <xdr:sp>
      <xdr:nvSpPr>
        <xdr:cNvPr id="251" name="AutoShape 559"/>
        <xdr:cNvSpPr>
          <a:spLocks/>
        </xdr:cNvSpPr>
      </xdr:nvSpPr>
      <xdr:spPr>
        <a:xfrm>
          <a:off x="4886325" y="16068675"/>
          <a:ext cx="76200" cy="95250"/>
        </a:xfrm>
        <a:prstGeom prst="flowChartConnector">
          <a:avLst/>
        </a:prstGeom>
        <a:solidFill>
          <a:srgbClr val="E3E3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60</xdr:row>
      <xdr:rowOff>333375</xdr:rowOff>
    </xdr:from>
    <xdr:to>
      <xdr:col>6</xdr:col>
      <xdr:colOff>390525</xdr:colOff>
      <xdr:row>61</xdr:row>
      <xdr:rowOff>47625</xdr:rowOff>
    </xdr:to>
    <xdr:sp>
      <xdr:nvSpPr>
        <xdr:cNvPr id="252" name="AutoShape 560"/>
        <xdr:cNvSpPr>
          <a:spLocks/>
        </xdr:cNvSpPr>
      </xdr:nvSpPr>
      <xdr:spPr>
        <a:xfrm>
          <a:off x="3248025" y="16087725"/>
          <a:ext cx="76200" cy="95250"/>
        </a:xfrm>
        <a:prstGeom prst="flowChartConnector">
          <a:avLst/>
        </a:prstGeom>
        <a:solidFill>
          <a:srgbClr val="E3E3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56</xdr:row>
      <xdr:rowOff>123825</xdr:rowOff>
    </xdr:from>
    <xdr:to>
      <xdr:col>8</xdr:col>
      <xdr:colOff>295275</xdr:colOff>
      <xdr:row>59</xdr:row>
      <xdr:rowOff>9525</xdr:rowOff>
    </xdr:to>
    <xdr:grpSp>
      <xdr:nvGrpSpPr>
        <xdr:cNvPr id="253" name="Group 355"/>
        <xdr:cNvGrpSpPr>
          <a:grpSpLocks/>
        </xdr:cNvGrpSpPr>
      </xdr:nvGrpSpPr>
      <xdr:grpSpPr>
        <a:xfrm>
          <a:off x="3609975" y="14630400"/>
          <a:ext cx="476250" cy="733425"/>
          <a:chOff x="384" y="602"/>
          <a:chExt cx="57" cy="82"/>
        </a:xfrm>
        <a:solidFill>
          <a:srgbClr val="FFFFFF"/>
        </a:solidFill>
      </xdr:grpSpPr>
      <xdr:grpSp>
        <xdr:nvGrpSpPr>
          <xdr:cNvPr id="254" name="Group 356"/>
          <xdr:cNvGrpSpPr>
            <a:grpSpLocks/>
          </xdr:cNvGrpSpPr>
        </xdr:nvGrpSpPr>
        <xdr:grpSpPr>
          <a:xfrm>
            <a:off x="384" y="602"/>
            <a:ext cx="57" cy="70"/>
            <a:chOff x="281" y="660"/>
            <a:chExt cx="57" cy="70"/>
          </a:xfrm>
          <a:solidFill>
            <a:srgbClr val="FFFFFF"/>
          </a:solidFill>
        </xdr:grpSpPr>
        <xdr:sp>
          <xdr:nvSpPr>
            <xdr:cNvPr id="255" name="Oval 357"/>
            <xdr:cNvSpPr>
              <a:spLocks/>
            </xdr:cNvSpPr>
          </xdr:nvSpPr>
          <xdr:spPr>
            <a:xfrm>
              <a:off x="281" y="660"/>
              <a:ext cx="57" cy="50"/>
            </a:xfrm>
            <a:prstGeom prst="ellipse">
              <a:avLst/>
            </a:prstGeom>
            <a:solidFill>
              <a:srgbClr val="FFFF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57" name="Rectangle 359"/>
          <xdr:cNvSpPr>
            <a:spLocks/>
          </xdr:cNvSpPr>
        </xdr:nvSpPr>
        <xdr:spPr>
          <a:xfrm>
            <a:off x="393" y="672"/>
            <a:ext cx="38" cy="12"/>
          </a:xfrm>
          <a:prstGeom prst="rect">
            <a:avLst/>
          </a:prstGeom>
          <a:blipFill>
            <a:blip r:embed="rId9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95250</xdr:colOff>
      <xdr:row>68</xdr:row>
      <xdr:rowOff>209550</xdr:rowOff>
    </xdr:from>
    <xdr:to>
      <xdr:col>11</xdr:col>
      <xdr:colOff>133350</xdr:colOff>
      <xdr:row>68</xdr:row>
      <xdr:rowOff>209550</xdr:rowOff>
    </xdr:to>
    <xdr:sp>
      <xdr:nvSpPr>
        <xdr:cNvPr id="258" name="Line 562"/>
        <xdr:cNvSpPr>
          <a:spLocks/>
        </xdr:cNvSpPr>
      </xdr:nvSpPr>
      <xdr:spPr>
        <a:xfrm>
          <a:off x="2438400" y="18335625"/>
          <a:ext cx="29718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68</xdr:row>
      <xdr:rowOff>161925</xdr:rowOff>
    </xdr:from>
    <xdr:to>
      <xdr:col>5</xdr:col>
      <xdr:colOff>114300</xdr:colOff>
      <xdr:row>69</xdr:row>
      <xdr:rowOff>133350</xdr:rowOff>
    </xdr:to>
    <xdr:sp>
      <xdr:nvSpPr>
        <xdr:cNvPr id="259" name="Oval 228"/>
        <xdr:cNvSpPr>
          <a:spLocks/>
        </xdr:cNvSpPr>
      </xdr:nvSpPr>
      <xdr:spPr>
        <a:xfrm rot="1661632">
          <a:off x="2381250" y="18288000"/>
          <a:ext cx="76200" cy="190500"/>
        </a:xfrm>
        <a:prstGeom prst="ellipse">
          <a:avLst/>
        </a:prstGeom>
        <a:solidFill>
          <a:srgbClr val="E3E3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72</xdr:row>
      <xdr:rowOff>228600</xdr:rowOff>
    </xdr:from>
    <xdr:to>
      <xdr:col>11</xdr:col>
      <xdr:colOff>171450</xdr:colOff>
      <xdr:row>72</xdr:row>
      <xdr:rowOff>228600</xdr:rowOff>
    </xdr:to>
    <xdr:sp>
      <xdr:nvSpPr>
        <xdr:cNvPr id="260" name="Line 563"/>
        <xdr:cNvSpPr>
          <a:spLocks/>
        </xdr:cNvSpPr>
      </xdr:nvSpPr>
      <xdr:spPr>
        <a:xfrm>
          <a:off x="2476500" y="19288125"/>
          <a:ext cx="29718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78</xdr:row>
      <xdr:rowOff>295275</xdr:rowOff>
    </xdr:from>
    <xdr:to>
      <xdr:col>10</xdr:col>
      <xdr:colOff>238125</xdr:colOff>
      <xdr:row>81</xdr:row>
      <xdr:rowOff>114300</xdr:rowOff>
    </xdr:to>
    <xdr:grpSp>
      <xdr:nvGrpSpPr>
        <xdr:cNvPr id="261" name="Group 564"/>
        <xdr:cNvGrpSpPr>
          <a:grpSpLocks/>
        </xdr:cNvGrpSpPr>
      </xdr:nvGrpSpPr>
      <xdr:grpSpPr>
        <a:xfrm>
          <a:off x="4562475" y="21355050"/>
          <a:ext cx="457200" cy="723900"/>
          <a:chOff x="384" y="602"/>
          <a:chExt cx="57" cy="82"/>
        </a:xfrm>
        <a:solidFill>
          <a:srgbClr val="FFFFFF"/>
        </a:solidFill>
      </xdr:grpSpPr>
      <xdr:grpSp>
        <xdr:nvGrpSpPr>
          <xdr:cNvPr id="262" name="Group 565"/>
          <xdr:cNvGrpSpPr>
            <a:grpSpLocks/>
          </xdr:cNvGrpSpPr>
        </xdr:nvGrpSpPr>
        <xdr:grpSpPr>
          <a:xfrm>
            <a:off x="384" y="602"/>
            <a:ext cx="57" cy="70"/>
            <a:chOff x="281" y="660"/>
            <a:chExt cx="57" cy="70"/>
          </a:xfrm>
          <a:solidFill>
            <a:srgbClr val="FFFFFF"/>
          </a:solidFill>
        </xdr:grpSpPr>
        <xdr:sp>
          <xdr:nvSpPr>
            <xdr:cNvPr id="263" name="Oval 566"/>
            <xdr:cNvSpPr>
              <a:spLocks/>
            </xdr:cNvSpPr>
          </xdr:nvSpPr>
          <xdr:spPr>
            <a:xfrm>
              <a:off x="281" y="660"/>
              <a:ext cx="57" cy="50"/>
            </a:xfrm>
            <a:prstGeom prst="ellipse">
              <a:avLst/>
            </a:prstGeom>
            <a:solidFill>
              <a:srgbClr val="FFFF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5" name="Rectangle 568"/>
          <xdr:cNvSpPr>
            <a:spLocks/>
          </xdr:cNvSpPr>
        </xdr:nvSpPr>
        <xdr:spPr>
          <a:xfrm>
            <a:off x="393" y="672"/>
            <a:ext cx="38" cy="12"/>
          </a:xfrm>
          <a:prstGeom prst="rect">
            <a:avLst/>
          </a:prstGeom>
          <a:blipFill>
            <a:blip r:embed="rId10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133350</xdr:colOff>
      <xdr:row>78</xdr:row>
      <xdr:rowOff>342900</xdr:rowOff>
    </xdr:from>
    <xdr:to>
      <xdr:col>13</xdr:col>
      <xdr:colOff>104775</xdr:colOff>
      <xdr:row>81</xdr:row>
      <xdr:rowOff>161925</xdr:rowOff>
    </xdr:to>
    <xdr:grpSp>
      <xdr:nvGrpSpPr>
        <xdr:cNvPr id="266" name="Group 569"/>
        <xdr:cNvGrpSpPr>
          <a:grpSpLocks/>
        </xdr:cNvGrpSpPr>
      </xdr:nvGrpSpPr>
      <xdr:grpSpPr>
        <a:xfrm>
          <a:off x="5410200" y="21402675"/>
          <a:ext cx="457200" cy="723900"/>
          <a:chOff x="384" y="602"/>
          <a:chExt cx="57" cy="82"/>
        </a:xfrm>
        <a:solidFill>
          <a:srgbClr val="FFFFFF"/>
        </a:solidFill>
      </xdr:grpSpPr>
      <xdr:grpSp>
        <xdr:nvGrpSpPr>
          <xdr:cNvPr id="267" name="Group 570"/>
          <xdr:cNvGrpSpPr>
            <a:grpSpLocks/>
          </xdr:cNvGrpSpPr>
        </xdr:nvGrpSpPr>
        <xdr:grpSpPr>
          <a:xfrm>
            <a:off x="384" y="602"/>
            <a:ext cx="57" cy="70"/>
            <a:chOff x="281" y="660"/>
            <a:chExt cx="57" cy="70"/>
          </a:xfrm>
          <a:solidFill>
            <a:srgbClr val="FFFFFF"/>
          </a:solidFill>
        </xdr:grpSpPr>
        <xdr:sp>
          <xdr:nvSpPr>
            <xdr:cNvPr id="268" name="Oval 571"/>
            <xdr:cNvSpPr>
              <a:spLocks/>
            </xdr:cNvSpPr>
          </xdr:nvSpPr>
          <xdr:spPr>
            <a:xfrm>
              <a:off x="281" y="660"/>
              <a:ext cx="57" cy="50"/>
            </a:xfrm>
            <a:prstGeom prst="ellipse">
              <a:avLst/>
            </a:prstGeom>
            <a:solidFill>
              <a:srgbClr val="FFFF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70" name="Rectangle 573"/>
          <xdr:cNvSpPr>
            <a:spLocks/>
          </xdr:cNvSpPr>
        </xdr:nvSpPr>
        <xdr:spPr>
          <a:xfrm>
            <a:off x="393" y="672"/>
            <a:ext cx="38" cy="12"/>
          </a:xfrm>
          <a:prstGeom prst="rect">
            <a:avLst/>
          </a:prstGeom>
          <a:blipFill>
            <a:blip r:embed="rId1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371475</xdr:colOff>
      <xdr:row>82</xdr:row>
      <xdr:rowOff>38100</xdr:rowOff>
    </xdr:from>
    <xdr:to>
      <xdr:col>6</xdr:col>
      <xdr:colOff>9525</xdr:colOff>
      <xdr:row>83</xdr:row>
      <xdr:rowOff>76200</xdr:rowOff>
    </xdr:to>
    <xdr:sp>
      <xdr:nvSpPr>
        <xdr:cNvPr id="271" name="AutoShape 574"/>
        <xdr:cNvSpPr>
          <a:spLocks/>
        </xdr:cNvSpPr>
      </xdr:nvSpPr>
      <xdr:spPr>
        <a:xfrm flipH="1">
          <a:off x="2209800" y="22221825"/>
          <a:ext cx="733425" cy="333375"/>
        </a:xfrm>
        <a:custGeom>
          <a:pathLst>
            <a:path h="43" w="108">
              <a:moveTo>
                <a:pt x="98" y="0"/>
              </a:moveTo>
              <a:cubicBezTo>
                <a:pt x="100" y="3"/>
                <a:pt x="108" y="13"/>
                <a:pt x="108" y="18"/>
              </a:cubicBezTo>
              <a:cubicBezTo>
                <a:pt x="108" y="23"/>
                <a:pt x="101" y="26"/>
                <a:pt x="98" y="28"/>
              </a:cubicBezTo>
              <a:cubicBezTo>
                <a:pt x="95" y="30"/>
                <a:pt x="91" y="28"/>
                <a:pt x="88" y="29"/>
              </a:cubicBezTo>
              <a:cubicBezTo>
                <a:pt x="85" y="30"/>
                <a:pt x="84" y="33"/>
                <a:pt x="81" y="33"/>
              </a:cubicBezTo>
              <a:cubicBezTo>
                <a:pt x="78" y="33"/>
                <a:pt x="82" y="33"/>
                <a:pt x="72" y="32"/>
              </a:cubicBezTo>
              <a:cubicBezTo>
                <a:pt x="62" y="31"/>
                <a:pt x="34" y="27"/>
                <a:pt x="22" y="29"/>
              </a:cubicBezTo>
              <a:cubicBezTo>
                <a:pt x="10" y="31"/>
                <a:pt x="5" y="40"/>
                <a:pt x="0" y="43"/>
              </a:cubicBez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84</xdr:row>
      <xdr:rowOff>123825</xdr:rowOff>
    </xdr:from>
    <xdr:to>
      <xdr:col>5</xdr:col>
      <xdr:colOff>447675</xdr:colOff>
      <xdr:row>85</xdr:row>
      <xdr:rowOff>0</xdr:rowOff>
    </xdr:to>
    <xdr:sp>
      <xdr:nvSpPr>
        <xdr:cNvPr id="272" name="Line 575"/>
        <xdr:cNvSpPr>
          <a:spLocks/>
        </xdr:cNvSpPr>
      </xdr:nvSpPr>
      <xdr:spPr>
        <a:xfrm flipH="1">
          <a:off x="9525" y="22764750"/>
          <a:ext cx="2781300" cy="381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83</xdr:row>
      <xdr:rowOff>47625</xdr:rowOff>
    </xdr:from>
    <xdr:to>
      <xdr:col>6</xdr:col>
      <xdr:colOff>85725</xdr:colOff>
      <xdr:row>83</xdr:row>
      <xdr:rowOff>114300</xdr:rowOff>
    </xdr:to>
    <xdr:sp>
      <xdr:nvSpPr>
        <xdr:cNvPr id="273" name="Oval 576"/>
        <xdr:cNvSpPr>
          <a:spLocks/>
        </xdr:cNvSpPr>
      </xdr:nvSpPr>
      <xdr:spPr>
        <a:xfrm rot="12897473">
          <a:off x="2876550" y="22526625"/>
          <a:ext cx="142875" cy="66675"/>
        </a:xfrm>
        <a:prstGeom prst="ellipse">
          <a:avLst/>
        </a:prstGeom>
        <a:solidFill>
          <a:srgbClr val="E3E3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84</xdr:row>
      <xdr:rowOff>57150</xdr:rowOff>
    </xdr:from>
    <xdr:to>
      <xdr:col>5</xdr:col>
      <xdr:colOff>514350</xdr:colOff>
      <xdr:row>85</xdr:row>
      <xdr:rowOff>47625</xdr:rowOff>
    </xdr:to>
    <xdr:sp>
      <xdr:nvSpPr>
        <xdr:cNvPr id="274" name="Oval 285"/>
        <xdr:cNvSpPr>
          <a:spLocks/>
        </xdr:cNvSpPr>
      </xdr:nvSpPr>
      <xdr:spPr>
        <a:xfrm rot="19245664">
          <a:off x="2790825" y="22698075"/>
          <a:ext cx="66675" cy="152400"/>
        </a:xfrm>
        <a:prstGeom prst="ellipse">
          <a:avLst/>
        </a:prstGeom>
        <a:solidFill>
          <a:srgbClr val="E3E3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81</xdr:row>
      <xdr:rowOff>47625</xdr:rowOff>
    </xdr:from>
    <xdr:to>
      <xdr:col>8</xdr:col>
      <xdr:colOff>0</xdr:colOff>
      <xdr:row>83</xdr:row>
      <xdr:rowOff>123825</xdr:rowOff>
    </xdr:to>
    <xdr:sp>
      <xdr:nvSpPr>
        <xdr:cNvPr id="275" name="AutoShape 577"/>
        <xdr:cNvSpPr>
          <a:spLocks/>
        </xdr:cNvSpPr>
      </xdr:nvSpPr>
      <xdr:spPr>
        <a:xfrm>
          <a:off x="3648075" y="22012275"/>
          <a:ext cx="142875" cy="590550"/>
        </a:xfrm>
        <a:custGeom>
          <a:pathLst>
            <a:path h="12" w="15">
              <a:moveTo>
                <a:pt x="15" y="0"/>
              </a:moveTo>
              <a:cubicBezTo>
                <a:pt x="11" y="0"/>
                <a:pt x="7" y="1"/>
                <a:pt x="4" y="3"/>
              </a:cubicBezTo>
              <a:cubicBezTo>
                <a:pt x="1" y="5"/>
                <a:pt x="1" y="10"/>
                <a:pt x="0" y="12"/>
              </a:cubicBez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81</xdr:row>
      <xdr:rowOff>104775</xdr:rowOff>
    </xdr:from>
    <xdr:to>
      <xdr:col>8</xdr:col>
      <xdr:colOff>19050</xdr:colOff>
      <xdr:row>84</xdr:row>
      <xdr:rowOff>123825</xdr:rowOff>
    </xdr:to>
    <xdr:sp>
      <xdr:nvSpPr>
        <xdr:cNvPr id="276" name="AutoShape 578"/>
        <xdr:cNvSpPr>
          <a:spLocks/>
        </xdr:cNvSpPr>
      </xdr:nvSpPr>
      <xdr:spPr>
        <a:xfrm>
          <a:off x="3695700" y="22069425"/>
          <a:ext cx="114300" cy="695325"/>
        </a:xfrm>
        <a:custGeom>
          <a:pathLst>
            <a:path h="12" w="15">
              <a:moveTo>
                <a:pt x="15" y="0"/>
              </a:moveTo>
              <a:cubicBezTo>
                <a:pt x="11" y="0"/>
                <a:pt x="7" y="1"/>
                <a:pt x="4" y="3"/>
              </a:cubicBezTo>
              <a:cubicBezTo>
                <a:pt x="1" y="5"/>
                <a:pt x="1" y="10"/>
                <a:pt x="0" y="12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81</xdr:row>
      <xdr:rowOff>66675</xdr:rowOff>
    </xdr:from>
    <xdr:to>
      <xdr:col>9</xdr:col>
      <xdr:colOff>257175</xdr:colOff>
      <xdr:row>83</xdr:row>
      <xdr:rowOff>142875</xdr:rowOff>
    </xdr:to>
    <xdr:sp>
      <xdr:nvSpPr>
        <xdr:cNvPr id="277" name="AutoShape 579"/>
        <xdr:cNvSpPr>
          <a:spLocks/>
        </xdr:cNvSpPr>
      </xdr:nvSpPr>
      <xdr:spPr>
        <a:xfrm>
          <a:off x="4486275" y="22031325"/>
          <a:ext cx="142875" cy="590550"/>
        </a:xfrm>
        <a:custGeom>
          <a:pathLst>
            <a:path h="12" w="15">
              <a:moveTo>
                <a:pt x="15" y="0"/>
              </a:moveTo>
              <a:cubicBezTo>
                <a:pt x="11" y="0"/>
                <a:pt x="7" y="1"/>
                <a:pt x="4" y="3"/>
              </a:cubicBezTo>
              <a:cubicBezTo>
                <a:pt x="1" y="5"/>
                <a:pt x="1" y="10"/>
                <a:pt x="0" y="12"/>
              </a:cubicBez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81</xdr:row>
      <xdr:rowOff>76200</xdr:rowOff>
    </xdr:from>
    <xdr:to>
      <xdr:col>11</xdr:col>
      <xdr:colOff>209550</xdr:colOff>
      <xdr:row>83</xdr:row>
      <xdr:rowOff>152400</xdr:rowOff>
    </xdr:to>
    <xdr:sp>
      <xdr:nvSpPr>
        <xdr:cNvPr id="278" name="AutoShape 580"/>
        <xdr:cNvSpPr>
          <a:spLocks/>
        </xdr:cNvSpPr>
      </xdr:nvSpPr>
      <xdr:spPr>
        <a:xfrm>
          <a:off x="5343525" y="22040850"/>
          <a:ext cx="142875" cy="590550"/>
        </a:xfrm>
        <a:custGeom>
          <a:pathLst>
            <a:path h="12" w="15">
              <a:moveTo>
                <a:pt x="15" y="0"/>
              </a:moveTo>
              <a:cubicBezTo>
                <a:pt x="11" y="0"/>
                <a:pt x="7" y="1"/>
                <a:pt x="4" y="3"/>
              </a:cubicBezTo>
              <a:cubicBezTo>
                <a:pt x="1" y="5"/>
                <a:pt x="1" y="10"/>
                <a:pt x="0" y="12"/>
              </a:cubicBez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81</xdr:row>
      <xdr:rowOff>123825</xdr:rowOff>
    </xdr:from>
    <xdr:to>
      <xdr:col>11</xdr:col>
      <xdr:colOff>228600</xdr:colOff>
      <xdr:row>84</xdr:row>
      <xdr:rowOff>142875</xdr:rowOff>
    </xdr:to>
    <xdr:sp>
      <xdr:nvSpPr>
        <xdr:cNvPr id="279" name="AutoShape 581"/>
        <xdr:cNvSpPr>
          <a:spLocks/>
        </xdr:cNvSpPr>
      </xdr:nvSpPr>
      <xdr:spPr>
        <a:xfrm>
          <a:off x="5391150" y="22088475"/>
          <a:ext cx="114300" cy="695325"/>
        </a:xfrm>
        <a:custGeom>
          <a:pathLst>
            <a:path h="12" w="15">
              <a:moveTo>
                <a:pt x="15" y="0"/>
              </a:moveTo>
              <a:cubicBezTo>
                <a:pt x="11" y="0"/>
                <a:pt x="7" y="1"/>
                <a:pt x="4" y="3"/>
              </a:cubicBezTo>
              <a:cubicBezTo>
                <a:pt x="1" y="5"/>
                <a:pt x="1" y="10"/>
                <a:pt x="0" y="12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81</xdr:row>
      <xdr:rowOff>104775</xdr:rowOff>
    </xdr:from>
    <xdr:to>
      <xdr:col>9</xdr:col>
      <xdr:colOff>276225</xdr:colOff>
      <xdr:row>84</xdr:row>
      <xdr:rowOff>123825</xdr:rowOff>
    </xdr:to>
    <xdr:sp>
      <xdr:nvSpPr>
        <xdr:cNvPr id="280" name="AutoShape 582"/>
        <xdr:cNvSpPr>
          <a:spLocks/>
        </xdr:cNvSpPr>
      </xdr:nvSpPr>
      <xdr:spPr>
        <a:xfrm>
          <a:off x="4533900" y="22069425"/>
          <a:ext cx="114300" cy="695325"/>
        </a:xfrm>
        <a:custGeom>
          <a:pathLst>
            <a:path h="12" w="15">
              <a:moveTo>
                <a:pt x="15" y="0"/>
              </a:moveTo>
              <a:cubicBezTo>
                <a:pt x="11" y="0"/>
                <a:pt x="7" y="1"/>
                <a:pt x="4" y="3"/>
              </a:cubicBezTo>
              <a:cubicBezTo>
                <a:pt x="1" y="5"/>
                <a:pt x="1" y="10"/>
                <a:pt x="0" y="12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95</xdr:row>
      <xdr:rowOff>114300</xdr:rowOff>
    </xdr:from>
    <xdr:to>
      <xdr:col>8</xdr:col>
      <xdr:colOff>190500</xdr:colOff>
      <xdr:row>98</xdr:row>
      <xdr:rowOff>123825</xdr:rowOff>
    </xdr:to>
    <xdr:sp>
      <xdr:nvSpPr>
        <xdr:cNvPr id="281" name="Polygon 595"/>
        <xdr:cNvSpPr>
          <a:spLocks/>
        </xdr:cNvSpPr>
      </xdr:nvSpPr>
      <xdr:spPr>
        <a:xfrm rot="5393554">
          <a:off x="3810000" y="26489025"/>
          <a:ext cx="171450" cy="952500"/>
        </a:xfrm>
        <a:custGeom>
          <a:pathLst>
            <a:path h="24" w="97">
              <a:moveTo>
                <a:pt x="0" y="14"/>
              </a:moveTo>
              <a:lnTo>
                <a:pt x="17" y="14"/>
              </a:lnTo>
              <a:lnTo>
                <a:pt x="28" y="1"/>
              </a:lnTo>
              <a:lnTo>
                <a:pt x="41" y="24"/>
              </a:lnTo>
              <a:lnTo>
                <a:pt x="56" y="0"/>
              </a:lnTo>
              <a:lnTo>
                <a:pt x="68" y="24"/>
              </a:lnTo>
              <a:lnTo>
                <a:pt x="76" y="13"/>
              </a:lnTo>
              <a:lnTo>
                <a:pt x="97" y="13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95</xdr:row>
      <xdr:rowOff>76200</xdr:rowOff>
    </xdr:from>
    <xdr:to>
      <xdr:col>5</xdr:col>
      <xdr:colOff>314325</xdr:colOff>
      <xdr:row>95</xdr:row>
      <xdr:rowOff>152400</xdr:rowOff>
    </xdr:to>
    <xdr:sp>
      <xdr:nvSpPr>
        <xdr:cNvPr id="282" name="Oval 596"/>
        <xdr:cNvSpPr>
          <a:spLocks/>
        </xdr:cNvSpPr>
      </xdr:nvSpPr>
      <xdr:spPr>
        <a:xfrm>
          <a:off x="2590800" y="26450925"/>
          <a:ext cx="6667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95</xdr:row>
      <xdr:rowOff>76200</xdr:rowOff>
    </xdr:from>
    <xdr:to>
      <xdr:col>5</xdr:col>
      <xdr:colOff>66675</xdr:colOff>
      <xdr:row>95</xdr:row>
      <xdr:rowOff>152400</xdr:rowOff>
    </xdr:to>
    <xdr:sp>
      <xdr:nvSpPr>
        <xdr:cNvPr id="283" name="Oval 597"/>
        <xdr:cNvSpPr>
          <a:spLocks/>
        </xdr:cNvSpPr>
      </xdr:nvSpPr>
      <xdr:spPr>
        <a:xfrm>
          <a:off x="2343150" y="26450925"/>
          <a:ext cx="6667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101</xdr:row>
      <xdr:rowOff>142875</xdr:rowOff>
    </xdr:from>
    <xdr:to>
      <xdr:col>5</xdr:col>
      <xdr:colOff>542925</xdr:colOff>
      <xdr:row>101</xdr:row>
      <xdr:rowOff>219075</xdr:rowOff>
    </xdr:to>
    <xdr:sp>
      <xdr:nvSpPr>
        <xdr:cNvPr id="284" name="Oval 598"/>
        <xdr:cNvSpPr>
          <a:spLocks/>
        </xdr:cNvSpPr>
      </xdr:nvSpPr>
      <xdr:spPr>
        <a:xfrm>
          <a:off x="2819400" y="28336875"/>
          <a:ext cx="6667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101</xdr:row>
      <xdr:rowOff>142875</xdr:rowOff>
    </xdr:from>
    <xdr:to>
      <xdr:col>5</xdr:col>
      <xdr:colOff>285750</xdr:colOff>
      <xdr:row>101</xdr:row>
      <xdr:rowOff>219075</xdr:rowOff>
    </xdr:to>
    <xdr:sp>
      <xdr:nvSpPr>
        <xdr:cNvPr id="285" name="Oval 599"/>
        <xdr:cNvSpPr>
          <a:spLocks/>
        </xdr:cNvSpPr>
      </xdr:nvSpPr>
      <xdr:spPr>
        <a:xfrm>
          <a:off x="2562225" y="28336875"/>
          <a:ext cx="6667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95</xdr:row>
      <xdr:rowOff>0</xdr:rowOff>
    </xdr:from>
    <xdr:to>
      <xdr:col>6</xdr:col>
      <xdr:colOff>419100</xdr:colOff>
      <xdr:row>95</xdr:row>
      <xdr:rowOff>152400</xdr:rowOff>
    </xdr:to>
    <xdr:grpSp>
      <xdr:nvGrpSpPr>
        <xdr:cNvPr id="286" name="Group 604"/>
        <xdr:cNvGrpSpPr>
          <a:grpSpLocks/>
        </xdr:cNvGrpSpPr>
      </xdr:nvGrpSpPr>
      <xdr:grpSpPr>
        <a:xfrm>
          <a:off x="3019425" y="26374725"/>
          <a:ext cx="333375" cy="152400"/>
          <a:chOff x="317" y="2810"/>
          <a:chExt cx="35" cy="16"/>
        </a:xfrm>
        <a:solidFill>
          <a:srgbClr val="FFFFFF"/>
        </a:solidFill>
      </xdr:grpSpPr>
      <xdr:sp>
        <xdr:nvSpPr>
          <xdr:cNvPr id="287" name="Oval 600"/>
          <xdr:cNvSpPr>
            <a:spLocks/>
          </xdr:cNvSpPr>
        </xdr:nvSpPr>
        <xdr:spPr>
          <a:xfrm>
            <a:off x="317" y="2818"/>
            <a:ext cx="7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Oval 601"/>
          <xdr:cNvSpPr>
            <a:spLocks/>
          </xdr:cNvSpPr>
        </xdr:nvSpPr>
        <xdr:spPr>
          <a:xfrm>
            <a:off x="345" y="2817"/>
            <a:ext cx="7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Line 602"/>
          <xdr:cNvSpPr>
            <a:spLocks/>
          </xdr:cNvSpPr>
        </xdr:nvSpPr>
        <xdr:spPr>
          <a:xfrm>
            <a:off x="320" y="2810"/>
            <a:ext cx="29" cy="1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285750</xdr:colOff>
      <xdr:row>95</xdr:row>
      <xdr:rowOff>114300</xdr:rowOff>
    </xdr:from>
    <xdr:to>
      <xdr:col>6</xdr:col>
      <xdr:colOff>95250</xdr:colOff>
      <xdr:row>95</xdr:row>
      <xdr:rowOff>123825</xdr:rowOff>
    </xdr:to>
    <xdr:sp>
      <xdr:nvSpPr>
        <xdr:cNvPr id="290" name="Line 603"/>
        <xdr:cNvSpPr>
          <a:spLocks/>
        </xdr:cNvSpPr>
      </xdr:nvSpPr>
      <xdr:spPr>
        <a:xfrm>
          <a:off x="2628900" y="26489025"/>
          <a:ext cx="4000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102</xdr:row>
      <xdr:rowOff>247650</xdr:rowOff>
    </xdr:from>
    <xdr:to>
      <xdr:col>6</xdr:col>
      <xdr:colOff>38100</xdr:colOff>
      <xdr:row>102</xdr:row>
      <xdr:rowOff>400050</xdr:rowOff>
    </xdr:to>
    <xdr:grpSp>
      <xdr:nvGrpSpPr>
        <xdr:cNvPr id="291" name="Group 605"/>
        <xdr:cNvGrpSpPr>
          <a:grpSpLocks/>
        </xdr:cNvGrpSpPr>
      </xdr:nvGrpSpPr>
      <xdr:grpSpPr>
        <a:xfrm>
          <a:off x="2638425" y="28832175"/>
          <a:ext cx="333375" cy="152400"/>
          <a:chOff x="317" y="2810"/>
          <a:chExt cx="35" cy="16"/>
        </a:xfrm>
        <a:solidFill>
          <a:srgbClr val="FFFFFF"/>
        </a:solidFill>
      </xdr:grpSpPr>
      <xdr:sp>
        <xdr:nvSpPr>
          <xdr:cNvPr id="292" name="Oval 606"/>
          <xdr:cNvSpPr>
            <a:spLocks/>
          </xdr:cNvSpPr>
        </xdr:nvSpPr>
        <xdr:spPr>
          <a:xfrm>
            <a:off x="317" y="2818"/>
            <a:ext cx="7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Oval 607"/>
          <xdr:cNvSpPr>
            <a:spLocks/>
          </xdr:cNvSpPr>
        </xdr:nvSpPr>
        <xdr:spPr>
          <a:xfrm>
            <a:off x="345" y="2817"/>
            <a:ext cx="7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Line 608"/>
          <xdr:cNvSpPr>
            <a:spLocks/>
          </xdr:cNvSpPr>
        </xdr:nvSpPr>
        <xdr:spPr>
          <a:xfrm>
            <a:off x="320" y="2810"/>
            <a:ext cx="29" cy="1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83</xdr:row>
      <xdr:rowOff>47625</xdr:rowOff>
    </xdr:from>
    <xdr:to>
      <xdr:col>3</xdr:col>
      <xdr:colOff>266700</xdr:colOff>
      <xdr:row>83</xdr:row>
      <xdr:rowOff>76200</xdr:rowOff>
    </xdr:to>
    <xdr:sp>
      <xdr:nvSpPr>
        <xdr:cNvPr id="295" name="Line 610"/>
        <xdr:cNvSpPr>
          <a:spLocks/>
        </xdr:cNvSpPr>
      </xdr:nvSpPr>
      <xdr:spPr>
        <a:xfrm flipV="1">
          <a:off x="0" y="22526625"/>
          <a:ext cx="1828800" cy="285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81</xdr:row>
      <xdr:rowOff>161925</xdr:rowOff>
    </xdr:from>
    <xdr:to>
      <xdr:col>4</xdr:col>
      <xdr:colOff>428625</xdr:colOff>
      <xdr:row>83</xdr:row>
      <xdr:rowOff>38100</xdr:rowOff>
    </xdr:to>
    <xdr:sp>
      <xdr:nvSpPr>
        <xdr:cNvPr id="296" name="AutoShape 287"/>
        <xdr:cNvSpPr>
          <a:spLocks/>
        </xdr:cNvSpPr>
      </xdr:nvSpPr>
      <xdr:spPr>
        <a:xfrm>
          <a:off x="1885950" y="22126575"/>
          <a:ext cx="381000" cy="390525"/>
        </a:xfrm>
        <a:custGeom>
          <a:pathLst>
            <a:path h="25" w="85">
              <a:moveTo>
                <a:pt x="85" y="0"/>
              </a:moveTo>
              <a:cubicBezTo>
                <a:pt x="68" y="1"/>
                <a:pt x="55" y="3"/>
                <a:pt x="41" y="7"/>
              </a:cubicBezTo>
              <a:cubicBezTo>
                <a:pt x="27" y="11"/>
                <a:pt x="9" y="21"/>
                <a:pt x="0" y="25"/>
              </a:cubicBezTo>
            </a:path>
          </a:pathLst>
        </a:cu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83</xdr:row>
      <xdr:rowOff>0</xdr:rowOff>
    </xdr:from>
    <xdr:to>
      <xdr:col>4</xdr:col>
      <xdr:colOff>85725</xdr:colOff>
      <xdr:row>83</xdr:row>
      <xdr:rowOff>66675</xdr:rowOff>
    </xdr:to>
    <xdr:sp>
      <xdr:nvSpPr>
        <xdr:cNvPr id="297" name="Oval 288"/>
        <xdr:cNvSpPr>
          <a:spLocks/>
        </xdr:cNvSpPr>
      </xdr:nvSpPr>
      <xdr:spPr>
        <a:xfrm rot="-1440933" flipH="1">
          <a:off x="1809750" y="22479000"/>
          <a:ext cx="114300" cy="66675"/>
        </a:xfrm>
        <a:prstGeom prst="ellipse">
          <a:avLst/>
        </a:prstGeom>
        <a:solidFill>
          <a:srgbClr val="E3E3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81</xdr:row>
      <xdr:rowOff>104775</xdr:rowOff>
    </xdr:from>
    <xdr:to>
      <xdr:col>4</xdr:col>
      <xdr:colOff>476250</xdr:colOff>
      <xdr:row>81</xdr:row>
      <xdr:rowOff>171450</xdr:rowOff>
    </xdr:to>
    <xdr:sp>
      <xdr:nvSpPr>
        <xdr:cNvPr id="298" name="Oval 611"/>
        <xdr:cNvSpPr>
          <a:spLocks/>
        </xdr:cNvSpPr>
      </xdr:nvSpPr>
      <xdr:spPr>
        <a:xfrm>
          <a:off x="2238375" y="22069425"/>
          <a:ext cx="76200" cy="666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438150</xdr:colOff>
      <xdr:row>70</xdr:row>
      <xdr:rowOff>123825</xdr:rowOff>
    </xdr:from>
    <xdr:to>
      <xdr:col>10</xdr:col>
      <xdr:colOff>523875</xdr:colOff>
      <xdr:row>78</xdr:row>
      <xdr:rowOff>95250</xdr:rowOff>
    </xdr:to>
    <xdr:sp>
      <xdr:nvSpPr>
        <xdr:cNvPr id="1" name="AutoShape 144"/>
        <xdr:cNvSpPr>
          <a:spLocks/>
        </xdr:cNvSpPr>
      </xdr:nvSpPr>
      <xdr:spPr>
        <a:xfrm flipV="1">
          <a:off x="4448175" y="14182725"/>
          <a:ext cx="1914525" cy="1266825"/>
        </a:xfrm>
        <a:prstGeom prst="trapezoid">
          <a:avLst/>
        </a:prstGeom>
        <a:solidFill>
          <a:srgbClr val="FFFFCC">
            <a:alpha val="50000"/>
          </a:srgbClr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47</xdr:row>
      <xdr:rowOff>142875</xdr:rowOff>
    </xdr:from>
    <xdr:to>
      <xdr:col>3</xdr:col>
      <xdr:colOff>47625</xdr:colOff>
      <xdr:row>49</xdr:row>
      <xdr:rowOff>76200</xdr:rowOff>
    </xdr:to>
    <xdr:sp>
      <xdr:nvSpPr>
        <xdr:cNvPr id="2" name="Line 89"/>
        <xdr:cNvSpPr>
          <a:spLocks/>
        </xdr:cNvSpPr>
      </xdr:nvSpPr>
      <xdr:spPr>
        <a:xfrm rot="1020608">
          <a:off x="885825" y="9639300"/>
          <a:ext cx="733425" cy="2571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16</xdr:row>
      <xdr:rowOff>123825</xdr:rowOff>
    </xdr:from>
    <xdr:to>
      <xdr:col>2</xdr:col>
      <xdr:colOff>371475</xdr:colOff>
      <xdr:row>17</xdr:row>
      <xdr:rowOff>19050</xdr:rowOff>
    </xdr:to>
    <xdr:sp>
      <xdr:nvSpPr>
        <xdr:cNvPr id="3" name="Line 32"/>
        <xdr:cNvSpPr>
          <a:spLocks/>
        </xdr:cNvSpPr>
      </xdr:nvSpPr>
      <xdr:spPr>
        <a:xfrm rot="1020608">
          <a:off x="923925" y="2886075"/>
          <a:ext cx="409575" cy="571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17</xdr:row>
      <xdr:rowOff>38100</xdr:rowOff>
    </xdr:from>
    <xdr:to>
      <xdr:col>4</xdr:col>
      <xdr:colOff>228600</xdr:colOff>
      <xdr:row>18</xdr:row>
      <xdr:rowOff>47625</xdr:rowOff>
    </xdr:to>
    <xdr:sp>
      <xdr:nvSpPr>
        <xdr:cNvPr id="4" name="AutoShape 12"/>
        <xdr:cNvSpPr>
          <a:spLocks/>
        </xdr:cNvSpPr>
      </xdr:nvSpPr>
      <xdr:spPr>
        <a:xfrm>
          <a:off x="2019300" y="2962275"/>
          <a:ext cx="390525" cy="171450"/>
        </a:xfrm>
        <a:custGeom>
          <a:pathLst>
            <a:path h="17" w="40">
              <a:moveTo>
                <a:pt x="4" y="0"/>
              </a:moveTo>
              <a:cubicBezTo>
                <a:pt x="2" y="3"/>
                <a:pt x="0" y="7"/>
                <a:pt x="1" y="8"/>
              </a:cubicBezTo>
              <a:cubicBezTo>
                <a:pt x="2" y="9"/>
                <a:pt x="7" y="9"/>
                <a:pt x="9" y="9"/>
              </a:cubicBezTo>
              <a:cubicBezTo>
                <a:pt x="11" y="9"/>
                <a:pt x="13" y="9"/>
                <a:pt x="16" y="9"/>
              </a:cubicBezTo>
              <a:cubicBezTo>
                <a:pt x="19" y="9"/>
                <a:pt x="23" y="9"/>
                <a:pt x="25" y="9"/>
              </a:cubicBezTo>
              <a:cubicBezTo>
                <a:pt x="27" y="9"/>
                <a:pt x="29" y="9"/>
                <a:pt x="31" y="9"/>
              </a:cubicBezTo>
              <a:cubicBezTo>
                <a:pt x="33" y="9"/>
                <a:pt x="38" y="10"/>
                <a:pt x="39" y="11"/>
              </a:cubicBezTo>
              <a:cubicBezTo>
                <a:pt x="40" y="12"/>
                <a:pt x="38" y="16"/>
                <a:pt x="38" y="17"/>
              </a:cubicBezTo>
            </a:path>
          </a:pathLst>
        </a:cu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5</xdr:row>
      <xdr:rowOff>133350</xdr:rowOff>
    </xdr:from>
    <xdr:to>
      <xdr:col>9</xdr:col>
      <xdr:colOff>304800</xdr:colOff>
      <xdr:row>25</xdr:row>
      <xdr:rowOff>57150</xdr:rowOff>
    </xdr:to>
    <xdr:grpSp>
      <xdr:nvGrpSpPr>
        <xdr:cNvPr id="5" name="Group 64"/>
        <xdr:cNvGrpSpPr>
          <a:grpSpLocks/>
        </xdr:cNvGrpSpPr>
      </xdr:nvGrpSpPr>
      <xdr:grpSpPr>
        <a:xfrm>
          <a:off x="923925" y="1038225"/>
          <a:ext cx="4610100" cy="3438525"/>
          <a:chOff x="97" y="108"/>
          <a:chExt cx="484" cy="362"/>
        </a:xfrm>
        <a:solidFill>
          <a:srgbClr val="FFFFFF"/>
        </a:solidFill>
      </xdr:grpSpPr>
      <xdr:sp>
        <xdr:nvSpPr>
          <xdr:cNvPr id="6" name="Line 24"/>
          <xdr:cNvSpPr>
            <a:spLocks/>
          </xdr:cNvSpPr>
        </xdr:nvSpPr>
        <xdr:spPr>
          <a:xfrm rot="1020608" flipV="1">
            <a:off x="137" y="316"/>
            <a:ext cx="105" cy="17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2"/>
          <xdr:cNvSpPr>
            <a:spLocks/>
          </xdr:cNvSpPr>
        </xdr:nvSpPr>
        <xdr:spPr>
          <a:xfrm>
            <a:off x="214" y="108"/>
            <a:ext cx="216" cy="362"/>
          </a:xfrm>
          <a:prstGeom prst="donut">
            <a:avLst>
              <a:gd name="adj" fmla="val -35379"/>
            </a:avLst>
          </a:prstGeom>
          <a:gradFill rotWithShape="1">
            <a:gsLst>
              <a:gs pos="0">
                <a:srgbClr val="5D5D5D"/>
              </a:gs>
              <a:gs pos="100000">
                <a:srgbClr val="8E8E8E"/>
              </a:gs>
            </a:gsLst>
            <a:path path="rect">
              <a:fillToRect l="50000" t="50000" r="50000" b="50000"/>
            </a:path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5"/>
          <xdr:cNvSpPr>
            <a:spLocks/>
          </xdr:cNvSpPr>
        </xdr:nvSpPr>
        <xdr:spPr>
          <a:xfrm>
            <a:off x="97" y="216"/>
            <a:ext cx="158" cy="67"/>
          </a:xfrm>
          <a:custGeom>
            <a:pathLst>
              <a:path h="55" w="157">
                <a:moveTo>
                  <a:pt x="0" y="55"/>
                </a:moveTo>
                <a:cubicBezTo>
                  <a:pt x="11" y="47"/>
                  <a:pt x="45" y="16"/>
                  <a:pt x="66" y="8"/>
                </a:cubicBezTo>
                <a:cubicBezTo>
                  <a:pt x="87" y="0"/>
                  <a:pt x="114" y="7"/>
                  <a:pt x="125" y="7"/>
                </a:cubicBezTo>
                <a:cubicBezTo>
                  <a:pt x="136" y="7"/>
                  <a:pt x="130" y="8"/>
                  <a:pt x="131" y="8"/>
                </a:cubicBezTo>
                <a:cubicBezTo>
                  <a:pt x="133" y="8"/>
                  <a:pt x="135" y="8"/>
                  <a:pt x="137" y="8"/>
                </a:cubicBezTo>
                <a:cubicBezTo>
                  <a:pt x="140" y="8"/>
                  <a:pt x="143" y="8"/>
                  <a:pt x="144" y="8"/>
                </a:cubicBezTo>
                <a:cubicBezTo>
                  <a:pt x="146" y="8"/>
                  <a:pt x="148" y="8"/>
                  <a:pt x="149" y="8"/>
                </a:cubicBezTo>
                <a:cubicBezTo>
                  <a:pt x="151" y="8"/>
                  <a:pt x="155" y="8"/>
                  <a:pt x="156" y="9"/>
                </a:cubicBezTo>
                <a:cubicBezTo>
                  <a:pt x="157" y="10"/>
                  <a:pt x="155" y="14"/>
                  <a:pt x="155" y="15"/>
                </a:cubicBez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6"/>
          <xdr:cNvSpPr>
            <a:spLocks/>
          </xdr:cNvSpPr>
        </xdr:nvSpPr>
        <xdr:spPr>
          <a:xfrm>
            <a:off x="216" y="230"/>
            <a:ext cx="36" cy="21"/>
          </a:xfrm>
          <a:custGeom>
            <a:pathLst>
              <a:path h="17" w="40">
                <a:moveTo>
                  <a:pt x="4" y="0"/>
                </a:moveTo>
                <a:cubicBezTo>
                  <a:pt x="2" y="3"/>
                  <a:pt x="0" y="7"/>
                  <a:pt x="1" y="8"/>
                </a:cubicBezTo>
                <a:cubicBezTo>
                  <a:pt x="2" y="9"/>
                  <a:pt x="7" y="9"/>
                  <a:pt x="9" y="9"/>
                </a:cubicBezTo>
                <a:cubicBezTo>
                  <a:pt x="11" y="9"/>
                  <a:pt x="13" y="9"/>
                  <a:pt x="16" y="9"/>
                </a:cubicBezTo>
                <a:cubicBezTo>
                  <a:pt x="19" y="9"/>
                  <a:pt x="23" y="9"/>
                  <a:pt x="25" y="9"/>
                </a:cubicBezTo>
                <a:cubicBezTo>
                  <a:pt x="27" y="9"/>
                  <a:pt x="29" y="9"/>
                  <a:pt x="31" y="9"/>
                </a:cubicBezTo>
                <a:cubicBezTo>
                  <a:pt x="33" y="9"/>
                  <a:pt x="38" y="10"/>
                  <a:pt x="39" y="11"/>
                </a:cubicBezTo>
                <a:cubicBezTo>
                  <a:pt x="40" y="12"/>
                  <a:pt x="38" y="16"/>
                  <a:pt x="38" y="17"/>
                </a:cubicBez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7"/>
          <xdr:cNvSpPr>
            <a:spLocks/>
          </xdr:cNvSpPr>
        </xdr:nvSpPr>
        <xdr:spPr>
          <a:xfrm>
            <a:off x="211" y="244"/>
            <a:ext cx="39" cy="17"/>
          </a:xfrm>
          <a:custGeom>
            <a:pathLst>
              <a:path h="17" w="40">
                <a:moveTo>
                  <a:pt x="4" y="0"/>
                </a:moveTo>
                <a:cubicBezTo>
                  <a:pt x="2" y="3"/>
                  <a:pt x="0" y="7"/>
                  <a:pt x="1" y="8"/>
                </a:cubicBezTo>
                <a:cubicBezTo>
                  <a:pt x="2" y="9"/>
                  <a:pt x="7" y="9"/>
                  <a:pt x="9" y="9"/>
                </a:cubicBezTo>
                <a:cubicBezTo>
                  <a:pt x="11" y="9"/>
                  <a:pt x="13" y="9"/>
                  <a:pt x="16" y="9"/>
                </a:cubicBezTo>
                <a:cubicBezTo>
                  <a:pt x="19" y="9"/>
                  <a:pt x="23" y="9"/>
                  <a:pt x="25" y="9"/>
                </a:cubicBezTo>
                <a:cubicBezTo>
                  <a:pt x="27" y="9"/>
                  <a:pt x="29" y="9"/>
                  <a:pt x="31" y="9"/>
                </a:cubicBezTo>
                <a:cubicBezTo>
                  <a:pt x="33" y="9"/>
                  <a:pt x="38" y="10"/>
                  <a:pt x="39" y="11"/>
                </a:cubicBezTo>
                <a:cubicBezTo>
                  <a:pt x="40" y="12"/>
                  <a:pt x="38" y="16"/>
                  <a:pt x="38" y="17"/>
                </a:cubicBez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8"/>
          <xdr:cNvSpPr>
            <a:spLocks/>
          </xdr:cNvSpPr>
        </xdr:nvSpPr>
        <xdr:spPr>
          <a:xfrm>
            <a:off x="212" y="255"/>
            <a:ext cx="39" cy="25"/>
          </a:xfrm>
          <a:custGeom>
            <a:pathLst>
              <a:path h="17" w="40">
                <a:moveTo>
                  <a:pt x="4" y="0"/>
                </a:moveTo>
                <a:cubicBezTo>
                  <a:pt x="2" y="3"/>
                  <a:pt x="0" y="7"/>
                  <a:pt x="1" y="8"/>
                </a:cubicBezTo>
                <a:cubicBezTo>
                  <a:pt x="2" y="9"/>
                  <a:pt x="7" y="9"/>
                  <a:pt x="9" y="9"/>
                </a:cubicBezTo>
                <a:cubicBezTo>
                  <a:pt x="11" y="9"/>
                  <a:pt x="13" y="9"/>
                  <a:pt x="16" y="9"/>
                </a:cubicBezTo>
                <a:cubicBezTo>
                  <a:pt x="19" y="9"/>
                  <a:pt x="23" y="9"/>
                  <a:pt x="25" y="9"/>
                </a:cubicBezTo>
                <a:cubicBezTo>
                  <a:pt x="27" y="9"/>
                  <a:pt x="29" y="9"/>
                  <a:pt x="31" y="9"/>
                </a:cubicBezTo>
                <a:cubicBezTo>
                  <a:pt x="33" y="9"/>
                  <a:pt x="38" y="10"/>
                  <a:pt x="39" y="11"/>
                </a:cubicBezTo>
                <a:cubicBezTo>
                  <a:pt x="40" y="12"/>
                  <a:pt x="38" y="16"/>
                  <a:pt x="38" y="17"/>
                </a:cubicBez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9"/>
          <xdr:cNvSpPr>
            <a:spLocks/>
          </xdr:cNvSpPr>
        </xdr:nvSpPr>
        <xdr:spPr>
          <a:xfrm>
            <a:off x="211" y="273"/>
            <a:ext cx="39" cy="17"/>
          </a:xfrm>
          <a:custGeom>
            <a:pathLst>
              <a:path h="17" w="40">
                <a:moveTo>
                  <a:pt x="4" y="0"/>
                </a:moveTo>
                <a:cubicBezTo>
                  <a:pt x="2" y="3"/>
                  <a:pt x="0" y="7"/>
                  <a:pt x="1" y="8"/>
                </a:cubicBezTo>
                <a:cubicBezTo>
                  <a:pt x="2" y="9"/>
                  <a:pt x="7" y="9"/>
                  <a:pt x="9" y="9"/>
                </a:cubicBezTo>
                <a:cubicBezTo>
                  <a:pt x="11" y="9"/>
                  <a:pt x="13" y="9"/>
                  <a:pt x="16" y="9"/>
                </a:cubicBezTo>
                <a:cubicBezTo>
                  <a:pt x="19" y="9"/>
                  <a:pt x="23" y="9"/>
                  <a:pt x="25" y="9"/>
                </a:cubicBezTo>
                <a:cubicBezTo>
                  <a:pt x="27" y="9"/>
                  <a:pt x="29" y="9"/>
                  <a:pt x="31" y="9"/>
                </a:cubicBezTo>
                <a:cubicBezTo>
                  <a:pt x="33" y="9"/>
                  <a:pt x="38" y="10"/>
                  <a:pt x="39" y="11"/>
                </a:cubicBezTo>
                <a:cubicBezTo>
                  <a:pt x="40" y="12"/>
                  <a:pt x="38" y="16"/>
                  <a:pt x="38" y="17"/>
                </a:cubicBez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0"/>
          <xdr:cNvSpPr>
            <a:spLocks/>
          </xdr:cNvSpPr>
        </xdr:nvSpPr>
        <xdr:spPr>
          <a:xfrm>
            <a:off x="210" y="285"/>
            <a:ext cx="39" cy="17"/>
          </a:xfrm>
          <a:custGeom>
            <a:pathLst>
              <a:path h="17" w="40">
                <a:moveTo>
                  <a:pt x="4" y="0"/>
                </a:moveTo>
                <a:cubicBezTo>
                  <a:pt x="2" y="3"/>
                  <a:pt x="0" y="7"/>
                  <a:pt x="1" y="8"/>
                </a:cubicBezTo>
                <a:cubicBezTo>
                  <a:pt x="2" y="9"/>
                  <a:pt x="7" y="9"/>
                  <a:pt x="9" y="9"/>
                </a:cubicBezTo>
                <a:cubicBezTo>
                  <a:pt x="11" y="9"/>
                  <a:pt x="13" y="9"/>
                  <a:pt x="16" y="9"/>
                </a:cubicBezTo>
                <a:cubicBezTo>
                  <a:pt x="19" y="9"/>
                  <a:pt x="23" y="9"/>
                  <a:pt x="25" y="9"/>
                </a:cubicBezTo>
                <a:cubicBezTo>
                  <a:pt x="27" y="9"/>
                  <a:pt x="29" y="9"/>
                  <a:pt x="31" y="9"/>
                </a:cubicBezTo>
                <a:cubicBezTo>
                  <a:pt x="33" y="9"/>
                  <a:pt x="38" y="10"/>
                  <a:pt x="39" y="11"/>
                </a:cubicBezTo>
                <a:cubicBezTo>
                  <a:pt x="40" y="12"/>
                  <a:pt x="38" y="16"/>
                  <a:pt x="38" y="17"/>
                </a:cubicBez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212" y="299"/>
            <a:ext cx="39" cy="17"/>
          </a:xfrm>
          <a:custGeom>
            <a:pathLst>
              <a:path h="17" w="40">
                <a:moveTo>
                  <a:pt x="4" y="0"/>
                </a:moveTo>
                <a:cubicBezTo>
                  <a:pt x="2" y="3"/>
                  <a:pt x="0" y="7"/>
                  <a:pt x="1" y="8"/>
                </a:cubicBezTo>
                <a:cubicBezTo>
                  <a:pt x="2" y="9"/>
                  <a:pt x="7" y="9"/>
                  <a:pt x="9" y="9"/>
                </a:cubicBezTo>
                <a:cubicBezTo>
                  <a:pt x="11" y="9"/>
                  <a:pt x="13" y="9"/>
                  <a:pt x="16" y="9"/>
                </a:cubicBezTo>
                <a:cubicBezTo>
                  <a:pt x="19" y="9"/>
                  <a:pt x="23" y="9"/>
                  <a:pt x="25" y="9"/>
                </a:cubicBezTo>
                <a:cubicBezTo>
                  <a:pt x="27" y="9"/>
                  <a:pt x="29" y="9"/>
                  <a:pt x="31" y="9"/>
                </a:cubicBezTo>
                <a:cubicBezTo>
                  <a:pt x="33" y="9"/>
                  <a:pt x="38" y="10"/>
                  <a:pt x="39" y="11"/>
                </a:cubicBezTo>
                <a:cubicBezTo>
                  <a:pt x="40" y="12"/>
                  <a:pt x="38" y="16"/>
                  <a:pt x="38" y="17"/>
                </a:cubicBez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13"/>
          <xdr:cNvSpPr>
            <a:spLocks/>
          </xdr:cNvSpPr>
        </xdr:nvSpPr>
        <xdr:spPr>
          <a:xfrm>
            <a:off x="382" y="223"/>
            <a:ext cx="46" cy="18"/>
          </a:xfrm>
          <a:custGeom>
            <a:pathLst>
              <a:path h="17" w="40">
                <a:moveTo>
                  <a:pt x="4" y="0"/>
                </a:moveTo>
                <a:cubicBezTo>
                  <a:pt x="2" y="3"/>
                  <a:pt x="0" y="7"/>
                  <a:pt x="1" y="8"/>
                </a:cubicBezTo>
                <a:cubicBezTo>
                  <a:pt x="2" y="9"/>
                  <a:pt x="7" y="9"/>
                  <a:pt x="9" y="9"/>
                </a:cubicBezTo>
                <a:cubicBezTo>
                  <a:pt x="11" y="9"/>
                  <a:pt x="13" y="9"/>
                  <a:pt x="16" y="9"/>
                </a:cubicBezTo>
                <a:cubicBezTo>
                  <a:pt x="19" y="9"/>
                  <a:pt x="23" y="9"/>
                  <a:pt x="25" y="9"/>
                </a:cubicBezTo>
                <a:cubicBezTo>
                  <a:pt x="27" y="9"/>
                  <a:pt x="29" y="9"/>
                  <a:pt x="31" y="9"/>
                </a:cubicBezTo>
                <a:cubicBezTo>
                  <a:pt x="33" y="9"/>
                  <a:pt x="38" y="10"/>
                  <a:pt x="39" y="11"/>
                </a:cubicBezTo>
                <a:cubicBezTo>
                  <a:pt x="40" y="12"/>
                  <a:pt x="38" y="16"/>
                  <a:pt x="38" y="17"/>
                </a:cubicBez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5"/>
          <xdr:cNvSpPr>
            <a:spLocks/>
          </xdr:cNvSpPr>
        </xdr:nvSpPr>
        <xdr:spPr>
          <a:xfrm>
            <a:off x="386" y="239"/>
            <a:ext cx="46" cy="18"/>
          </a:xfrm>
          <a:custGeom>
            <a:pathLst>
              <a:path h="17" w="40">
                <a:moveTo>
                  <a:pt x="4" y="0"/>
                </a:moveTo>
                <a:cubicBezTo>
                  <a:pt x="2" y="3"/>
                  <a:pt x="0" y="7"/>
                  <a:pt x="1" y="8"/>
                </a:cubicBezTo>
                <a:cubicBezTo>
                  <a:pt x="2" y="9"/>
                  <a:pt x="7" y="9"/>
                  <a:pt x="9" y="9"/>
                </a:cubicBezTo>
                <a:cubicBezTo>
                  <a:pt x="11" y="9"/>
                  <a:pt x="13" y="9"/>
                  <a:pt x="16" y="9"/>
                </a:cubicBezTo>
                <a:cubicBezTo>
                  <a:pt x="19" y="9"/>
                  <a:pt x="23" y="9"/>
                  <a:pt x="25" y="9"/>
                </a:cubicBezTo>
                <a:cubicBezTo>
                  <a:pt x="27" y="9"/>
                  <a:pt x="29" y="9"/>
                  <a:pt x="31" y="9"/>
                </a:cubicBezTo>
                <a:cubicBezTo>
                  <a:pt x="33" y="9"/>
                  <a:pt x="38" y="10"/>
                  <a:pt x="39" y="11"/>
                </a:cubicBezTo>
                <a:cubicBezTo>
                  <a:pt x="40" y="12"/>
                  <a:pt x="38" y="16"/>
                  <a:pt x="38" y="17"/>
                </a:cubicBez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6"/>
          <xdr:cNvSpPr>
            <a:spLocks/>
          </xdr:cNvSpPr>
        </xdr:nvSpPr>
        <xdr:spPr>
          <a:xfrm>
            <a:off x="388" y="254"/>
            <a:ext cx="46" cy="26"/>
          </a:xfrm>
          <a:custGeom>
            <a:pathLst>
              <a:path h="17" w="40">
                <a:moveTo>
                  <a:pt x="4" y="0"/>
                </a:moveTo>
                <a:cubicBezTo>
                  <a:pt x="2" y="3"/>
                  <a:pt x="0" y="7"/>
                  <a:pt x="1" y="8"/>
                </a:cubicBezTo>
                <a:cubicBezTo>
                  <a:pt x="2" y="9"/>
                  <a:pt x="7" y="9"/>
                  <a:pt x="9" y="9"/>
                </a:cubicBezTo>
                <a:cubicBezTo>
                  <a:pt x="11" y="9"/>
                  <a:pt x="13" y="9"/>
                  <a:pt x="16" y="9"/>
                </a:cubicBezTo>
                <a:cubicBezTo>
                  <a:pt x="19" y="9"/>
                  <a:pt x="23" y="9"/>
                  <a:pt x="25" y="9"/>
                </a:cubicBezTo>
                <a:cubicBezTo>
                  <a:pt x="27" y="9"/>
                  <a:pt x="29" y="9"/>
                  <a:pt x="31" y="9"/>
                </a:cubicBezTo>
                <a:cubicBezTo>
                  <a:pt x="33" y="9"/>
                  <a:pt x="38" y="10"/>
                  <a:pt x="39" y="11"/>
                </a:cubicBezTo>
                <a:cubicBezTo>
                  <a:pt x="40" y="12"/>
                  <a:pt x="38" y="16"/>
                  <a:pt x="38" y="17"/>
                </a:cubicBez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17"/>
          <xdr:cNvSpPr>
            <a:spLocks/>
          </xdr:cNvSpPr>
        </xdr:nvSpPr>
        <xdr:spPr>
          <a:xfrm>
            <a:off x="392" y="281"/>
            <a:ext cx="189" cy="12"/>
          </a:xfrm>
          <a:custGeom>
            <a:pathLst>
              <a:path h="12" w="189">
                <a:moveTo>
                  <a:pt x="5" y="0"/>
                </a:moveTo>
                <a:cubicBezTo>
                  <a:pt x="2" y="3"/>
                  <a:pt x="0" y="7"/>
                  <a:pt x="1" y="8"/>
                </a:cubicBezTo>
                <a:cubicBezTo>
                  <a:pt x="2" y="10"/>
                  <a:pt x="8" y="10"/>
                  <a:pt x="10" y="10"/>
                </a:cubicBezTo>
                <a:cubicBezTo>
                  <a:pt x="13" y="10"/>
                  <a:pt x="15" y="10"/>
                  <a:pt x="18" y="10"/>
                </a:cubicBezTo>
                <a:cubicBezTo>
                  <a:pt x="22" y="10"/>
                  <a:pt x="26" y="10"/>
                  <a:pt x="29" y="10"/>
                </a:cubicBezTo>
                <a:cubicBezTo>
                  <a:pt x="32" y="10"/>
                  <a:pt x="33" y="11"/>
                  <a:pt x="35" y="11"/>
                </a:cubicBezTo>
                <a:cubicBezTo>
                  <a:pt x="37" y="11"/>
                  <a:pt x="37" y="12"/>
                  <a:pt x="39" y="12"/>
                </a:cubicBezTo>
                <a:cubicBezTo>
                  <a:pt x="41" y="12"/>
                  <a:pt x="21" y="12"/>
                  <a:pt x="46" y="12"/>
                </a:cubicBezTo>
                <a:cubicBezTo>
                  <a:pt x="71" y="12"/>
                  <a:pt x="159" y="11"/>
                  <a:pt x="189" y="11"/>
                </a:cubicBez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422" y="223"/>
            <a:ext cx="155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190500</xdr:colOff>
      <xdr:row>18</xdr:row>
      <xdr:rowOff>47625</xdr:rowOff>
    </xdr:from>
    <xdr:to>
      <xdr:col>1</xdr:col>
      <xdr:colOff>266700</xdr:colOff>
      <xdr:row>18</xdr:row>
      <xdr:rowOff>133350</xdr:rowOff>
    </xdr:to>
    <xdr:sp>
      <xdr:nvSpPr>
        <xdr:cNvPr id="20" name="Rectangle 28"/>
        <xdr:cNvSpPr>
          <a:spLocks/>
        </xdr:cNvSpPr>
      </xdr:nvSpPr>
      <xdr:spPr>
        <a:xfrm>
          <a:off x="676275" y="3133725"/>
          <a:ext cx="76200" cy="85725"/>
        </a:xfrm>
        <a:prstGeom prst="rect">
          <a:avLst/>
        </a:prstGeom>
        <a:solidFill>
          <a:srgbClr val="E3E3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199</xdr:row>
      <xdr:rowOff>28575</xdr:rowOff>
    </xdr:from>
    <xdr:to>
      <xdr:col>3</xdr:col>
      <xdr:colOff>390525</xdr:colOff>
      <xdr:row>200</xdr:row>
      <xdr:rowOff>9525</xdr:rowOff>
    </xdr:to>
    <xdr:sp>
      <xdr:nvSpPr>
        <xdr:cNvPr id="21" name="TextBox 30"/>
        <xdr:cNvSpPr txBox="1">
          <a:spLocks noChangeArrowheads="1"/>
        </xdr:cNvSpPr>
      </xdr:nvSpPr>
      <xdr:spPr>
        <a:xfrm>
          <a:off x="1590675" y="35299650"/>
          <a:ext cx="371475" cy="142875"/>
        </a:xfrm>
        <a:prstGeom prst="rect">
          <a:avLst/>
        </a:prstGeom>
        <a:solidFill>
          <a:srgbClr val="E3E3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120 v</a:t>
          </a:r>
        </a:p>
      </xdr:txBody>
    </xdr:sp>
    <xdr:clientData/>
  </xdr:twoCellAnchor>
  <xdr:twoCellAnchor>
    <xdr:from>
      <xdr:col>2</xdr:col>
      <xdr:colOff>504825</xdr:colOff>
      <xdr:row>12</xdr:row>
      <xdr:rowOff>95250</xdr:rowOff>
    </xdr:from>
    <xdr:to>
      <xdr:col>2</xdr:col>
      <xdr:colOff>581025</xdr:colOff>
      <xdr:row>13</xdr:row>
      <xdr:rowOff>28575</xdr:rowOff>
    </xdr:to>
    <xdr:sp>
      <xdr:nvSpPr>
        <xdr:cNvPr id="22" name="AutoShape 33"/>
        <xdr:cNvSpPr>
          <a:spLocks/>
        </xdr:cNvSpPr>
      </xdr:nvSpPr>
      <xdr:spPr>
        <a:xfrm>
          <a:off x="1466850" y="2133600"/>
          <a:ext cx="76200" cy="95250"/>
        </a:xfrm>
        <a:prstGeom prst="flowChartConnector">
          <a:avLst/>
        </a:prstGeom>
        <a:solidFill>
          <a:srgbClr val="E3E3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17</xdr:row>
      <xdr:rowOff>28575</xdr:rowOff>
    </xdr:from>
    <xdr:to>
      <xdr:col>2</xdr:col>
      <xdr:colOff>390525</xdr:colOff>
      <xdr:row>17</xdr:row>
      <xdr:rowOff>123825</xdr:rowOff>
    </xdr:to>
    <xdr:sp>
      <xdr:nvSpPr>
        <xdr:cNvPr id="23" name="AutoShape 35"/>
        <xdr:cNvSpPr>
          <a:spLocks/>
        </xdr:cNvSpPr>
      </xdr:nvSpPr>
      <xdr:spPr>
        <a:xfrm>
          <a:off x="1276350" y="2952750"/>
          <a:ext cx="76200" cy="95250"/>
        </a:xfrm>
        <a:prstGeom prst="flowChartConnector">
          <a:avLst/>
        </a:prstGeom>
        <a:solidFill>
          <a:srgbClr val="E3E3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5</xdr:row>
      <xdr:rowOff>28575</xdr:rowOff>
    </xdr:from>
    <xdr:to>
      <xdr:col>9</xdr:col>
      <xdr:colOff>447675</xdr:colOff>
      <xdr:row>12</xdr:row>
      <xdr:rowOff>114300</xdr:rowOff>
    </xdr:to>
    <xdr:grpSp>
      <xdr:nvGrpSpPr>
        <xdr:cNvPr id="24" name="Group 36"/>
        <xdr:cNvGrpSpPr>
          <a:grpSpLocks/>
        </xdr:cNvGrpSpPr>
      </xdr:nvGrpSpPr>
      <xdr:grpSpPr>
        <a:xfrm>
          <a:off x="4714875" y="933450"/>
          <a:ext cx="962025" cy="1219200"/>
          <a:chOff x="297" y="1091"/>
          <a:chExt cx="94" cy="139"/>
        </a:xfrm>
        <a:solidFill>
          <a:srgbClr val="FFFFFF"/>
        </a:solidFill>
      </xdr:grpSpPr>
      <xdr:grpSp>
        <xdr:nvGrpSpPr>
          <xdr:cNvPr id="25" name="Group 37"/>
          <xdr:cNvGrpSpPr>
            <a:grpSpLocks/>
          </xdr:cNvGrpSpPr>
        </xdr:nvGrpSpPr>
        <xdr:grpSpPr>
          <a:xfrm>
            <a:off x="297" y="1091"/>
            <a:ext cx="94" cy="139"/>
            <a:chOff x="286" y="1073"/>
            <a:chExt cx="94" cy="139"/>
          </a:xfrm>
          <a:solidFill>
            <a:srgbClr val="FFFFFF"/>
          </a:solidFill>
        </xdr:grpSpPr>
        <xdr:sp>
          <xdr:nvSpPr>
            <xdr:cNvPr id="26" name="Rectangle 38"/>
            <xdr:cNvSpPr>
              <a:spLocks/>
            </xdr:cNvSpPr>
          </xdr:nvSpPr>
          <xdr:spPr>
            <a:xfrm>
              <a:off x="286" y="1073"/>
              <a:ext cx="77" cy="81"/>
            </a:xfrm>
            <a:prstGeom prst="rect">
              <a:avLst/>
            </a:prstGeom>
            <a:solidFill>
              <a:srgbClr val="424242"/>
            </a:solidFill>
            <a:ln w="571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TextBox 39"/>
            <xdr:cNvSpPr txBox="1">
              <a:spLocks noChangeArrowheads="1"/>
            </xdr:cNvSpPr>
          </xdr:nvSpPr>
          <xdr:spPr>
            <a:xfrm>
              <a:off x="291" y="1082"/>
              <a:ext cx="67" cy="23"/>
            </a:xfrm>
            <a:prstGeom prst="rect">
              <a:avLst/>
            </a:prstGeom>
            <a:solidFill>
              <a:srgbClr val="FFFFFF"/>
            </a:solidFill>
            <a:ln w="571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     ?.? v</a:t>
              </a:r>
            </a:p>
          </xdr:txBody>
        </xdr:sp>
        <xdr:sp>
          <xdr:nvSpPr>
            <xdr:cNvPr id="28" name="Oval 40"/>
            <xdr:cNvSpPr>
              <a:spLocks/>
            </xdr:cNvSpPr>
          </xdr:nvSpPr>
          <xdr:spPr>
            <a:xfrm>
              <a:off x="311" y="1112"/>
              <a:ext cx="29" cy="28"/>
            </a:xfrm>
            <a:prstGeom prst="ellipse">
              <a:avLst/>
            </a:prstGeom>
            <a:solidFill>
              <a:srgbClr val="000000"/>
            </a:solidFill>
            <a:ln w="12700" cmpd="sng">
              <a:solidFill>
                <a:srgbClr val="96969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AutoShape 41"/>
            <xdr:cNvSpPr>
              <a:spLocks/>
            </xdr:cNvSpPr>
          </xdr:nvSpPr>
          <xdr:spPr>
            <a:xfrm>
              <a:off x="356" y="1146"/>
              <a:ext cx="24" cy="65"/>
            </a:xfrm>
            <a:custGeom>
              <a:pathLst>
                <a:path h="47" w="21">
                  <a:moveTo>
                    <a:pt x="0" y="0"/>
                  </a:moveTo>
                  <a:cubicBezTo>
                    <a:pt x="9" y="10"/>
                    <a:pt x="19" y="20"/>
                    <a:pt x="20" y="28"/>
                  </a:cubicBezTo>
                  <a:cubicBezTo>
                    <a:pt x="21" y="36"/>
                    <a:pt x="8" y="44"/>
                    <a:pt x="6" y="47"/>
                  </a:cubicBezTo>
                </a:path>
              </a:pathLst>
            </a:custGeom>
            <a:noFill/>
            <a:ln w="381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AutoShape 42"/>
            <xdr:cNvSpPr>
              <a:spLocks/>
            </xdr:cNvSpPr>
          </xdr:nvSpPr>
          <xdr:spPr>
            <a:xfrm>
              <a:off x="287" y="1130"/>
              <a:ext cx="69" cy="82"/>
            </a:xfrm>
            <a:custGeom>
              <a:pathLst>
                <a:path h="81" w="75">
                  <a:moveTo>
                    <a:pt x="75" y="0"/>
                  </a:moveTo>
                  <a:cubicBezTo>
                    <a:pt x="60" y="17"/>
                    <a:pt x="46" y="34"/>
                    <a:pt x="37" y="41"/>
                  </a:cubicBezTo>
                  <a:cubicBezTo>
                    <a:pt x="28" y="48"/>
                    <a:pt x="25" y="41"/>
                    <a:pt x="19" y="43"/>
                  </a:cubicBezTo>
                  <a:cubicBezTo>
                    <a:pt x="13" y="45"/>
                    <a:pt x="6" y="47"/>
                    <a:pt x="3" y="51"/>
                  </a:cubicBezTo>
                  <a:cubicBezTo>
                    <a:pt x="0" y="55"/>
                    <a:pt x="0" y="61"/>
                    <a:pt x="0" y="66"/>
                  </a:cubicBezTo>
                  <a:cubicBezTo>
                    <a:pt x="0" y="71"/>
                    <a:pt x="1" y="78"/>
                    <a:pt x="2" y="81"/>
                  </a:cubicBezTo>
                </a:path>
              </a:pathLst>
            </a:cu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1" name="AutoShape 43"/>
          <xdr:cNvSpPr>
            <a:spLocks/>
          </xdr:cNvSpPr>
        </xdr:nvSpPr>
        <xdr:spPr>
          <a:xfrm rot="23610391">
            <a:off x="330" y="1133"/>
            <a:ext cx="14" cy="20"/>
          </a:xfrm>
          <a:prstGeom prst="triangle">
            <a:avLst/>
          </a:pr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Oval 44"/>
          <xdr:cNvSpPr>
            <a:spLocks/>
          </xdr:cNvSpPr>
        </xdr:nvSpPr>
        <xdr:spPr>
          <a:xfrm>
            <a:off x="363" y="1162"/>
            <a:ext cx="8" cy="9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Oval 45"/>
          <xdr:cNvSpPr>
            <a:spLocks/>
          </xdr:cNvSpPr>
        </xdr:nvSpPr>
        <xdr:spPr>
          <a:xfrm flipH="1">
            <a:off x="361" y="1148"/>
            <a:ext cx="6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238125</xdr:colOff>
      <xdr:row>12</xdr:row>
      <xdr:rowOff>28575</xdr:rowOff>
    </xdr:from>
    <xdr:to>
      <xdr:col>9</xdr:col>
      <xdr:colOff>314325</xdr:colOff>
      <xdr:row>12</xdr:row>
      <xdr:rowOff>123825</xdr:rowOff>
    </xdr:to>
    <xdr:sp>
      <xdr:nvSpPr>
        <xdr:cNvPr id="34" name="AutoShape 46"/>
        <xdr:cNvSpPr>
          <a:spLocks/>
        </xdr:cNvSpPr>
      </xdr:nvSpPr>
      <xdr:spPr>
        <a:xfrm>
          <a:off x="5467350" y="2066925"/>
          <a:ext cx="76200" cy="95250"/>
        </a:xfrm>
        <a:prstGeom prst="flowChartConnector">
          <a:avLst/>
        </a:prstGeom>
        <a:solidFill>
          <a:srgbClr val="E3E3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13</xdr:row>
      <xdr:rowOff>76200</xdr:rowOff>
    </xdr:from>
    <xdr:to>
      <xdr:col>9</xdr:col>
      <xdr:colOff>361950</xdr:colOff>
      <xdr:row>15</xdr:row>
      <xdr:rowOff>47625</xdr:rowOff>
    </xdr:to>
    <xdr:sp>
      <xdr:nvSpPr>
        <xdr:cNvPr id="35" name="Line 47"/>
        <xdr:cNvSpPr>
          <a:spLocks/>
        </xdr:cNvSpPr>
      </xdr:nvSpPr>
      <xdr:spPr>
        <a:xfrm rot="1020608">
          <a:off x="4676775" y="2276475"/>
          <a:ext cx="914400" cy="3714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15</xdr:row>
      <xdr:rowOff>123825</xdr:rowOff>
    </xdr:from>
    <xdr:to>
      <xdr:col>9</xdr:col>
      <xdr:colOff>314325</xdr:colOff>
      <xdr:row>16</xdr:row>
      <xdr:rowOff>57150</xdr:rowOff>
    </xdr:to>
    <xdr:sp>
      <xdr:nvSpPr>
        <xdr:cNvPr id="36" name="AutoShape 48"/>
        <xdr:cNvSpPr>
          <a:spLocks/>
        </xdr:cNvSpPr>
      </xdr:nvSpPr>
      <xdr:spPr>
        <a:xfrm>
          <a:off x="5467350" y="2724150"/>
          <a:ext cx="76200" cy="95250"/>
        </a:xfrm>
        <a:prstGeom prst="flowChartConnector">
          <a:avLst/>
        </a:prstGeom>
        <a:solidFill>
          <a:srgbClr val="E3E3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10</xdr:row>
      <xdr:rowOff>104775</xdr:rowOff>
    </xdr:from>
    <xdr:to>
      <xdr:col>11</xdr:col>
      <xdr:colOff>19050</xdr:colOff>
      <xdr:row>16</xdr:row>
      <xdr:rowOff>19050</xdr:rowOff>
    </xdr:to>
    <xdr:grpSp>
      <xdr:nvGrpSpPr>
        <xdr:cNvPr id="37" name="Group 106"/>
        <xdr:cNvGrpSpPr>
          <a:grpSpLocks/>
        </xdr:cNvGrpSpPr>
      </xdr:nvGrpSpPr>
      <xdr:grpSpPr>
        <a:xfrm>
          <a:off x="5524500" y="1819275"/>
          <a:ext cx="942975" cy="962025"/>
          <a:chOff x="580" y="190"/>
          <a:chExt cx="99" cy="101"/>
        </a:xfrm>
        <a:solidFill>
          <a:srgbClr val="FFFFFF"/>
        </a:solidFill>
      </xdr:grpSpPr>
      <xdr:grpSp>
        <xdr:nvGrpSpPr>
          <xdr:cNvPr id="38" name="Group 49"/>
          <xdr:cNvGrpSpPr>
            <a:grpSpLocks/>
          </xdr:cNvGrpSpPr>
        </xdr:nvGrpSpPr>
        <xdr:grpSpPr>
          <a:xfrm>
            <a:off x="622" y="190"/>
            <a:ext cx="57" cy="86"/>
            <a:chOff x="384" y="602"/>
            <a:chExt cx="57" cy="82"/>
          </a:xfrm>
          <a:solidFill>
            <a:srgbClr val="FFFFFF"/>
          </a:solidFill>
        </xdr:grpSpPr>
        <xdr:grpSp>
          <xdr:nvGrpSpPr>
            <xdr:cNvPr id="39" name="Group 50"/>
            <xdr:cNvGrpSpPr>
              <a:grpSpLocks/>
            </xdr:cNvGrpSpPr>
          </xdr:nvGrpSpPr>
          <xdr:grpSpPr>
            <a:xfrm>
              <a:off x="384" y="602"/>
              <a:ext cx="57" cy="70"/>
              <a:chOff x="281" y="660"/>
              <a:chExt cx="57" cy="70"/>
            </a:xfrm>
            <a:solidFill>
              <a:srgbClr val="FFFFFF"/>
            </a:solidFill>
          </xdr:grpSpPr>
          <xdr:sp>
            <xdr:nvSpPr>
              <xdr:cNvPr id="40" name="Oval 51"/>
              <xdr:cNvSpPr>
                <a:spLocks/>
              </xdr:cNvSpPr>
            </xdr:nvSpPr>
            <xdr:spPr>
              <a:xfrm>
                <a:off x="281" y="660"/>
                <a:ext cx="57" cy="50"/>
              </a:xfrm>
              <a:prstGeom prst="ellipse">
                <a:avLst/>
              </a:prstGeom>
              <a:solidFill>
                <a:srgbClr val="FFFF99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42" name="Rectangle 53"/>
            <xdr:cNvSpPr>
              <a:spLocks/>
            </xdr:cNvSpPr>
          </xdr:nvSpPr>
          <xdr:spPr>
            <a:xfrm>
              <a:off x="393" y="672"/>
              <a:ext cx="38" cy="12"/>
            </a:xfrm>
            <a:prstGeom prst="rect">
              <a:avLst/>
            </a:prstGeom>
            <a:blipFill>
              <a:blip r:embed="rId1"/>
              <a:srcRect/>
              <a:stretch>
                <a:fillRect/>
              </a:stretch>
            </a:blip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3" name="AutoShape 54"/>
          <xdr:cNvSpPr>
            <a:spLocks/>
          </xdr:cNvSpPr>
        </xdr:nvSpPr>
        <xdr:spPr>
          <a:xfrm>
            <a:off x="580" y="225"/>
            <a:ext cx="50" cy="31"/>
          </a:xfrm>
          <a:custGeom>
            <a:pathLst>
              <a:path h="31" w="50">
                <a:moveTo>
                  <a:pt x="0" y="0"/>
                </a:moveTo>
                <a:cubicBezTo>
                  <a:pt x="14" y="4"/>
                  <a:pt x="29" y="9"/>
                  <a:pt x="34" y="12"/>
                </a:cubicBezTo>
                <a:cubicBezTo>
                  <a:pt x="40" y="15"/>
                  <a:pt x="36" y="17"/>
                  <a:pt x="36" y="19"/>
                </a:cubicBezTo>
                <a:cubicBezTo>
                  <a:pt x="36" y="21"/>
                  <a:pt x="34" y="24"/>
                  <a:pt x="36" y="26"/>
                </a:cubicBezTo>
                <a:cubicBezTo>
                  <a:pt x="38" y="28"/>
                  <a:pt x="47" y="30"/>
                  <a:pt x="50" y="31"/>
                </a:cubicBezTo>
              </a:path>
            </a:pathLst>
          </a:cu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55"/>
          <xdr:cNvSpPr>
            <a:spLocks/>
          </xdr:cNvSpPr>
        </xdr:nvSpPr>
        <xdr:spPr>
          <a:xfrm>
            <a:off x="580" y="272"/>
            <a:ext cx="51" cy="19"/>
          </a:xfrm>
          <a:custGeom>
            <a:pathLst>
              <a:path h="20" w="46">
                <a:moveTo>
                  <a:pt x="46" y="0"/>
                </a:moveTo>
                <a:cubicBezTo>
                  <a:pt x="38" y="1"/>
                  <a:pt x="31" y="2"/>
                  <a:pt x="27" y="4"/>
                </a:cubicBezTo>
                <a:cubicBezTo>
                  <a:pt x="23" y="6"/>
                  <a:pt x="23" y="8"/>
                  <a:pt x="21" y="10"/>
                </a:cubicBezTo>
                <a:cubicBezTo>
                  <a:pt x="19" y="12"/>
                  <a:pt x="17" y="15"/>
                  <a:pt x="15" y="16"/>
                </a:cubicBezTo>
                <a:cubicBezTo>
                  <a:pt x="13" y="17"/>
                  <a:pt x="9" y="17"/>
                  <a:pt x="7" y="18"/>
                </a:cubicBezTo>
                <a:cubicBezTo>
                  <a:pt x="5" y="19"/>
                  <a:pt x="2" y="20"/>
                  <a:pt x="0" y="20"/>
                </a:cubicBez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333375</xdr:colOff>
      <xdr:row>14</xdr:row>
      <xdr:rowOff>28575</xdr:rowOff>
    </xdr:from>
    <xdr:to>
      <xdr:col>1</xdr:col>
      <xdr:colOff>438150</xdr:colOff>
      <xdr:row>14</xdr:row>
      <xdr:rowOff>200025</xdr:rowOff>
    </xdr:to>
    <xdr:sp>
      <xdr:nvSpPr>
        <xdr:cNvPr id="45" name="TextBox 56"/>
        <xdr:cNvSpPr txBox="1">
          <a:spLocks noChangeArrowheads="1"/>
        </xdr:cNvSpPr>
      </xdr:nvSpPr>
      <xdr:spPr>
        <a:xfrm>
          <a:off x="819150" y="2390775"/>
          <a:ext cx="104775" cy="17145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</a:t>
          </a:r>
        </a:p>
      </xdr:txBody>
    </xdr:sp>
    <xdr:clientData/>
  </xdr:twoCellAnchor>
  <xdr:twoCellAnchor>
    <xdr:from>
      <xdr:col>1</xdr:col>
      <xdr:colOff>38100</xdr:colOff>
      <xdr:row>18</xdr:row>
      <xdr:rowOff>171450</xdr:rowOff>
    </xdr:from>
    <xdr:to>
      <xdr:col>1</xdr:col>
      <xdr:colOff>409575</xdr:colOff>
      <xdr:row>18</xdr:row>
      <xdr:rowOff>171450</xdr:rowOff>
    </xdr:to>
    <xdr:sp>
      <xdr:nvSpPr>
        <xdr:cNvPr id="46" name="Line 57"/>
        <xdr:cNvSpPr>
          <a:spLocks/>
        </xdr:cNvSpPr>
      </xdr:nvSpPr>
      <xdr:spPr>
        <a:xfrm>
          <a:off x="523875" y="3257550"/>
          <a:ext cx="3714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187</xdr:row>
      <xdr:rowOff>142875</xdr:rowOff>
    </xdr:from>
    <xdr:to>
      <xdr:col>3</xdr:col>
      <xdr:colOff>552450</xdr:colOff>
      <xdr:row>190</xdr:row>
      <xdr:rowOff>19050</xdr:rowOff>
    </xdr:to>
    <xdr:sp>
      <xdr:nvSpPr>
        <xdr:cNvPr id="47" name="AutoShape 58"/>
        <xdr:cNvSpPr>
          <a:spLocks/>
        </xdr:cNvSpPr>
      </xdr:nvSpPr>
      <xdr:spPr>
        <a:xfrm rot="1057592">
          <a:off x="1781175" y="33470850"/>
          <a:ext cx="342900" cy="361950"/>
        </a:xfrm>
        <a:prstGeom prst="lightningBol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188</xdr:row>
      <xdr:rowOff>133350</xdr:rowOff>
    </xdr:from>
    <xdr:to>
      <xdr:col>4</xdr:col>
      <xdr:colOff>95250</xdr:colOff>
      <xdr:row>191</xdr:row>
      <xdr:rowOff>9525</xdr:rowOff>
    </xdr:to>
    <xdr:sp>
      <xdr:nvSpPr>
        <xdr:cNvPr id="48" name="AutoShape 59"/>
        <xdr:cNvSpPr>
          <a:spLocks/>
        </xdr:cNvSpPr>
      </xdr:nvSpPr>
      <xdr:spPr>
        <a:xfrm rot="1057592">
          <a:off x="1933575" y="33623250"/>
          <a:ext cx="342900" cy="361950"/>
        </a:xfrm>
        <a:prstGeom prst="lightningBol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11</xdr:row>
      <xdr:rowOff>133350</xdr:rowOff>
    </xdr:from>
    <xdr:to>
      <xdr:col>2</xdr:col>
      <xdr:colOff>0</xdr:colOff>
      <xdr:row>13</xdr:row>
      <xdr:rowOff>152400</xdr:rowOff>
    </xdr:to>
    <xdr:sp>
      <xdr:nvSpPr>
        <xdr:cNvPr id="49" name="Rectangle 26"/>
        <xdr:cNvSpPr>
          <a:spLocks/>
        </xdr:cNvSpPr>
      </xdr:nvSpPr>
      <xdr:spPr>
        <a:xfrm>
          <a:off x="495300" y="2009775"/>
          <a:ext cx="466725" cy="342900"/>
        </a:xfrm>
        <a:prstGeom prst="rect">
          <a:avLst/>
        </a:prstGeom>
        <a:solidFill>
          <a:srgbClr val="E3E3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209550</xdr:rowOff>
    </xdr:from>
    <xdr:to>
      <xdr:col>2</xdr:col>
      <xdr:colOff>0</xdr:colOff>
      <xdr:row>17</xdr:row>
      <xdr:rowOff>104775</xdr:rowOff>
    </xdr:to>
    <xdr:sp>
      <xdr:nvSpPr>
        <xdr:cNvPr id="50" name="Rectangle 27"/>
        <xdr:cNvSpPr>
          <a:spLocks/>
        </xdr:cNvSpPr>
      </xdr:nvSpPr>
      <xdr:spPr>
        <a:xfrm>
          <a:off x="485775" y="2571750"/>
          <a:ext cx="476250" cy="457200"/>
        </a:xfrm>
        <a:prstGeom prst="rect">
          <a:avLst/>
        </a:prstGeom>
        <a:solidFill>
          <a:srgbClr val="E3E3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133350</xdr:rowOff>
    </xdr:from>
    <xdr:to>
      <xdr:col>1</xdr:col>
      <xdr:colOff>400050</xdr:colOff>
      <xdr:row>19</xdr:row>
      <xdr:rowOff>9525</xdr:rowOff>
    </xdr:to>
    <xdr:sp>
      <xdr:nvSpPr>
        <xdr:cNvPr id="51" name="Rectangle 29"/>
        <xdr:cNvSpPr>
          <a:spLocks/>
        </xdr:cNvSpPr>
      </xdr:nvSpPr>
      <xdr:spPr>
        <a:xfrm>
          <a:off x="523875" y="3219450"/>
          <a:ext cx="361950" cy="76200"/>
        </a:xfrm>
        <a:prstGeom prst="rect">
          <a:avLst/>
        </a:prstGeom>
        <a:solidFill>
          <a:srgbClr val="E3E3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9525</xdr:rowOff>
    </xdr:from>
    <xdr:to>
      <xdr:col>1</xdr:col>
      <xdr:colOff>371475</xdr:colOff>
      <xdr:row>17</xdr:row>
      <xdr:rowOff>47625</xdr:rowOff>
    </xdr:to>
    <xdr:sp>
      <xdr:nvSpPr>
        <xdr:cNvPr id="52" name="AutoShape 60"/>
        <xdr:cNvSpPr>
          <a:spLocks/>
        </xdr:cNvSpPr>
      </xdr:nvSpPr>
      <xdr:spPr>
        <a:xfrm rot="1057592">
          <a:off x="514350" y="2609850"/>
          <a:ext cx="342900" cy="361950"/>
        </a:xfrm>
        <a:prstGeom prst="lightningBol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</xdr:row>
      <xdr:rowOff>114300</xdr:rowOff>
    </xdr:from>
    <xdr:to>
      <xdr:col>1</xdr:col>
      <xdr:colOff>9525</xdr:colOff>
      <xdr:row>7</xdr:row>
      <xdr:rowOff>38100</xdr:rowOff>
    </xdr:to>
    <xdr:sp>
      <xdr:nvSpPr>
        <xdr:cNvPr id="53" name="AutoShape 61"/>
        <xdr:cNvSpPr>
          <a:spLocks/>
        </xdr:cNvSpPr>
      </xdr:nvSpPr>
      <xdr:spPr>
        <a:xfrm>
          <a:off x="47625" y="857250"/>
          <a:ext cx="447675" cy="409575"/>
        </a:xfrm>
        <a:prstGeom prst="star8">
          <a:avLst/>
        </a:prstGeom>
        <a:solidFill>
          <a:srgbClr val="FF00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1
</a:t>
          </a:r>
        </a:p>
      </xdr:txBody>
    </xdr:sp>
    <xdr:clientData/>
  </xdr:twoCellAnchor>
  <xdr:twoCellAnchor>
    <xdr:from>
      <xdr:col>2</xdr:col>
      <xdr:colOff>561975</xdr:colOff>
      <xdr:row>49</xdr:row>
      <xdr:rowOff>95250</xdr:rowOff>
    </xdr:from>
    <xdr:to>
      <xdr:col>4</xdr:col>
      <xdr:colOff>276225</xdr:colOff>
      <xdr:row>51</xdr:row>
      <xdr:rowOff>19050</xdr:rowOff>
    </xdr:to>
    <xdr:sp>
      <xdr:nvSpPr>
        <xdr:cNvPr id="54" name="Line 66"/>
        <xdr:cNvSpPr>
          <a:spLocks/>
        </xdr:cNvSpPr>
      </xdr:nvSpPr>
      <xdr:spPr>
        <a:xfrm rot="1020608" flipV="1">
          <a:off x="1524000" y="9915525"/>
          <a:ext cx="933450" cy="2476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38</xdr:row>
      <xdr:rowOff>0</xdr:rowOff>
    </xdr:from>
    <xdr:to>
      <xdr:col>7</xdr:col>
      <xdr:colOff>285750</xdr:colOff>
      <xdr:row>59</xdr:row>
      <xdr:rowOff>47625</xdr:rowOff>
    </xdr:to>
    <xdr:sp>
      <xdr:nvSpPr>
        <xdr:cNvPr id="55" name="AutoShape 67"/>
        <xdr:cNvSpPr>
          <a:spLocks/>
        </xdr:cNvSpPr>
      </xdr:nvSpPr>
      <xdr:spPr>
        <a:xfrm flipH="1">
          <a:off x="2257425" y="8039100"/>
          <a:ext cx="2038350" cy="3448050"/>
        </a:xfrm>
        <a:prstGeom prst="donut">
          <a:avLst>
            <a:gd name="adj" fmla="val -35379"/>
          </a:avLst>
        </a:prstGeom>
        <a:gradFill rotWithShape="1">
          <a:gsLst>
            <a:gs pos="0">
              <a:srgbClr val="5D5D5D"/>
            </a:gs>
            <a:gs pos="100000">
              <a:srgbClr val="8E8E8E"/>
            </a:gs>
          </a:gsLst>
          <a:path path="rect">
            <a:fillToRect l="50000" t="50000" r="50000" b="5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44</xdr:row>
      <xdr:rowOff>66675</xdr:rowOff>
    </xdr:from>
    <xdr:to>
      <xdr:col>4</xdr:col>
      <xdr:colOff>495300</xdr:colOff>
      <xdr:row>47</xdr:row>
      <xdr:rowOff>57150</xdr:rowOff>
    </xdr:to>
    <xdr:sp>
      <xdr:nvSpPr>
        <xdr:cNvPr id="56" name="AutoShape 68"/>
        <xdr:cNvSpPr>
          <a:spLocks/>
        </xdr:cNvSpPr>
      </xdr:nvSpPr>
      <xdr:spPr>
        <a:xfrm>
          <a:off x="914400" y="9077325"/>
          <a:ext cx="1762125" cy="476250"/>
        </a:xfrm>
        <a:custGeom>
          <a:pathLst>
            <a:path h="55" w="157">
              <a:moveTo>
                <a:pt x="0" y="55"/>
              </a:moveTo>
              <a:cubicBezTo>
                <a:pt x="11" y="47"/>
                <a:pt x="45" y="16"/>
                <a:pt x="66" y="8"/>
              </a:cubicBezTo>
              <a:cubicBezTo>
                <a:pt x="87" y="0"/>
                <a:pt x="114" y="7"/>
                <a:pt x="125" y="7"/>
              </a:cubicBezTo>
              <a:cubicBezTo>
                <a:pt x="136" y="7"/>
                <a:pt x="130" y="8"/>
                <a:pt x="131" y="8"/>
              </a:cubicBezTo>
              <a:cubicBezTo>
                <a:pt x="133" y="8"/>
                <a:pt x="135" y="8"/>
                <a:pt x="137" y="8"/>
              </a:cubicBezTo>
              <a:cubicBezTo>
                <a:pt x="140" y="8"/>
                <a:pt x="143" y="8"/>
                <a:pt x="144" y="8"/>
              </a:cubicBezTo>
              <a:cubicBezTo>
                <a:pt x="146" y="8"/>
                <a:pt x="148" y="8"/>
                <a:pt x="149" y="8"/>
              </a:cubicBezTo>
              <a:cubicBezTo>
                <a:pt x="151" y="8"/>
                <a:pt x="155" y="8"/>
                <a:pt x="156" y="9"/>
              </a:cubicBezTo>
              <a:cubicBezTo>
                <a:pt x="157" y="10"/>
                <a:pt x="155" y="14"/>
                <a:pt x="155" y="15"/>
              </a:cubicBezTo>
            </a:path>
          </a:pathLst>
        </a:cu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45</xdr:row>
      <xdr:rowOff>38100</xdr:rowOff>
    </xdr:from>
    <xdr:to>
      <xdr:col>4</xdr:col>
      <xdr:colOff>438150</xdr:colOff>
      <xdr:row>46</xdr:row>
      <xdr:rowOff>76200</xdr:rowOff>
    </xdr:to>
    <xdr:sp>
      <xdr:nvSpPr>
        <xdr:cNvPr id="57" name="AutoShape 69"/>
        <xdr:cNvSpPr>
          <a:spLocks/>
        </xdr:cNvSpPr>
      </xdr:nvSpPr>
      <xdr:spPr>
        <a:xfrm>
          <a:off x="2257425" y="9210675"/>
          <a:ext cx="361950" cy="200025"/>
        </a:xfrm>
        <a:custGeom>
          <a:pathLst>
            <a:path h="17" w="40">
              <a:moveTo>
                <a:pt x="4" y="0"/>
              </a:moveTo>
              <a:cubicBezTo>
                <a:pt x="2" y="3"/>
                <a:pt x="0" y="7"/>
                <a:pt x="1" y="8"/>
              </a:cubicBezTo>
              <a:cubicBezTo>
                <a:pt x="2" y="9"/>
                <a:pt x="7" y="9"/>
                <a:pt x="9" y="9"/>
              </a:cubicBezTo>
              <a:cubicBezTo>
                <a:pt x="11" y="9"/>
                <a:pt x="13" y="9"/>
                <a:pt x="16" y="9"/>
              </a:cubicBezTo>
              <a:cubicBezTo>
                <a:pt x="19" y="9"/>
                <a:pt x="23" y="9"/>
                <a:pt x="25" y="9"/>
              </a:cubicBezTo>
              <a:cubicBezTo>
                <a:pt x="27" y="9"/>
                <a:pt x="29" y="9"/>
                <a:pt x="31" y="9"/>
              </a:cubicBezTo>
              <a:cubicBezTo>
                <a:pt x="33" y="9"/>
                <a:pt x="38" y="10"/>
                <a:pt x="39" y="11"/>
              </a:cubicBezTo>
              <a:cubicBezTo>
                <a:pt x="40" y="12"/>
                <a:pt x="38" y="16"/>
                <a:pt x="38" y="17"/>
              </a:cubicBezTo>
            </a:path>
          </a:pathLst>
        </a:cu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46</xdr:row>
      <xdr:rowOff>19050</xdr:rowOff>
    </xdr:from>
    <xdr:to>
      <xdr:col>4</xdr:col>
      <xdr:colOff>419100</xdr:colOff>
      <xdr:row>47</xdr:row>
      <xdr:rowOff>19050</xdr:rowOff>
    </xdr:to>
    <xdr:sp>
      <xdr:nvSpPr>
        <xdr:cNvPr id="58" name="AutoShape 70"/>
        <xdr:cNvSpPr>
          <a:spLocks/>
        </xdr:cNvSpPr>
      </xdr:nvSpPr>
      <xdr:spPr>
        <a:xfrm>
          <a:off x="2228850" y="9353550"/>
          <a:ext cx="371475" cy="161925"/>
        </a:xfrm>
        <a:custGeom>
          <a:pathLst>
            <a:path h="17" w="40">
              <a:moveTo>
                <a:pt x="4" y="0"/>
              </a:moveTo>
              <a:cubicBezTo>
                <a:pt x="2" y="3"/>
                <a:pt x="0" y="7"/>
                <a:pt x="1" y="8"/>
              </a:cubicBezTo>
              <a:cubicBezTo>
                <a:pt x="2" y="9"/>
                <a:pt x="7" y="9"/>
                <a:pt x="9" y="9"/>
              </a:cubicBezTo>
              <a:cubicBezTo>
                <a:pt x="11" y="9"/>
                <a:pt x="13" y="9"/>
                <a:pt x="16" y="9"/>
              </a:cubicBezTo>
              <a:cubicBezTo>
                <a:pt x="19" y="9"/>
                <a:pt x="23" y="9"/>
                <a:pt x="25" y="9"/>
              </a:cubicBezTo>
              <a:cubicBezTo>
                <a:pt x="27" y="9"/>
                <a:pt x="29" y="9"/>
                <a:pt x="31" y="9"/>
              </a:cubicBezTo>
              <a:cubicBezTo>
                <a:pt x="33" y="9"/>
                <a:pt x="38" y="10"/>
                <a:pt x="39" y="11"/>
              </a:cubicBezTo>
              <a:cubicBezTo>
                <a:pt x="40" y="12"/>
                <a:pt x="38" y="16"/>
                <a:pt x="38" y="17"/>
              </a:cubicBezTo>
            </a:path>
          </a:pathLst>
        </a:cu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43</xdr:row>
      <xdr:rowOff>114300</xdr:rowOff>
    </xdr:from>
    <xdr:to>
      <xdr:col>7</xdr:col>
      <xdr:colOff>266700</xdr:colOff>
      <xdr:row>45</xdr:row>
      <xdr:rowOff>9525</xdr:rowOff>
    </xdr:to>
    <xdr:sp>
      <xdr:nvSpPr>
        <xdr:cNvPr id="59" name="AutoShape 71"/>
        <xdr:cNvSpPr>
          <a:spLocks/>
        </xdr:cNvSpPr>
      </xdr:nvSpPr>
      <xdr:spPr>
        <a:xfrm>
          <a:off x="3781425" y="8963025"/>
          <a:ext cx="495300" cy="219075"/>
        </a:xfrm>
        <a:custGeom>
          <a:pathLst>
            <a:path h="17" w="40">
              <a:moveTo>
                <a:pt x="4" y="0"/>
              </a:moveTo>
              <a:cubicBezTo>
                <a:pt x="2" y="3"/>
                <a:pt x="0" y="7"/>
                <a:pt x="1" y="8"/>
              </a:cubicBezTo>
              <a:cubicBezTo>
                <a:pt x="2" y="9"/>
                <a:pt x="7" y="9"/>
                <a:pt x="9" y="9"/>
              </a:cubicBezTo>
              <a:cubicBezTo>
                <a:pt x="11" y="9"/>
                <a:pt x="13" y="9"/>
                <a:pt x="16" y="9"/>
              </a:cubicBezTo>
              <a:cubicBezTo>
                <a:pt x="19" y="9"/>
                <a:pt x="23" y="9"/>
                <a:pt x="25" y="9"/>
              </a:cubicBezTo>
              <a:cubicBezTo>
                <a:pt x="27" y="9"/>
                <a:pt x="29" y="9"/>
                <a:pt x="31" y="9"/>
              </a:cubicBezTo>
              <a:cubicBezTo>
                <a:pt x="33" y="9"/>
                <a:pt x="38" y="10"/>
                <a:pt x="39" y="11"/>
              </a:cubicBezTo>
              <a:cubicBezTo>
                <a:pt x="40" y="12"/>
                <a:pt x="38" y="16"/>
                <a:pt x="38" y="17"/>
              </a:cubicBezTo>
            </a:path>
          </a:pathLst>
        </a:cu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50</xdr:row>
      <xdr:rowOff>114300</xdr:rowOff>
    </xdr:from>
    <xdr:to>
      <xdr:col>7</xdr:col>
      <xdr:colOff>304800</xdr:colOff>
      <xdr:row>51</xdr:row>
      <xdr:rowOff>114300</xdr:rowOff>
    </xdr:to>
    <xdr:sp>
      <xdr:nvSpPr>
        <xdr:cNvPr id="60" name="AutoShape 72"/>
        <xdr:cNvSpPr>
          <a:spLocks/>
        </xdr:cNvSpPr>
      </xdr:nvSpPr>
      <xdr:spPr>
        <a:xfrm>
          <a:off x="3943350" y="10096500"/>
          <a:ext cx="371475" cy="161925"/>
        </a:xfrm>
        <a:custGeom>
          <a:pathLst>
            <a:path h="17" w="40">
              <a:moveTo>
                <a:pt x="4" y="0"/>
              </a:moveTo>
              <a:cubicBezTo>
                <a:pt x="2" y="3"/>
                <a:pt x="0" y="7"/>
                <a:pt x="1" y="8"/>
              </a:cubicBezTo>
              <a:cubicBezTo>
                <a:pt x="2" y="9"/>
                <a:pt x="7" y="9"/>
                <a:pt x="9" y="9"/>
              </a:cubicBezTo>
              <a:cubicBezTo>
                <a:pt x="11" y="9"/>
                <a:pt x="13" y="9"/>
                <a:pt x="16" y="9"/>
              </a:cubicBezTo>
              <a:cubicBezTo>
                <a:pt x="19" y="9"/>
                <a:pt x="23" y="9"/>
                <a:pt x="25" y="9"/>
              </a:cubicBezTo>
              <a:cubicBezTo>
                <a:pt x="27" y="9"/>
                <a:pt x="29" y="9"/>
                <a:pt x="31" y="9"/>
              </a:cubicBezTo>
              <a:cubicBezTo>
                <a:pt x="33" y="9"/>
                <a:pt x="38" y="10"/>
                <a:pt x="39" y="11"/>
              </a:cubicBezTo>
              <a:cubicBezTo>
                <a:pt x="40" y="12"/>
                <a:pt x="38" y="16"/>
                <a:pt x="38" y="17"/>
              </a:cubicBezTo>
            </a:path>
          </a:pathLst>
        </a:cu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49</xdr:row>
      <xdr:rowOff>123825</xdr:rowOff>
    </xdr:from>
    <xdr:to>
      <xdr:col>7</xdr:col>
      <xdr:colOff>304800</xdr:colOff>
      <xdr:row>50</xdr:row>
      <xdr:rowOff>123825</xdr:rowOff>
    </xdr:to>
    <xdr:sp>
      <xdr:nvSpPr>
        <xdr:cNvPr id="61" name="AutoShape 73"/>
        <xdr:cNvSpPr>
          <a:spLocks/>
        </xdr:cNvSpPr>
      </xdr:nvSpPr>
      <xdr:spPr>
        <a:xfrm>
          <a:off x="3943350" y="9944100"/>
          <a:ext cx="371475" cy="161925"/>
        </a:xfrm>
        <a:custGeom>
          <a:pathLst>
            <a:path h="17" w="40">
              <a:moveTo>
                <a:pt x="4" y="0"/>
              </a:moveTo>
              <a:cubicBezTo>
                <a:pt x="2" y="3"/>
                <a:pt x="0" y="7"/>
                <a:pt x="1" y="8"/>
              </a:cubicBezTo>
              <a:cubicBezTo>
                <a:pt x="2" y="9"/>
                <a:pt x="7" y="9"/>
                <a:pt x="9" y="9"/>
              </a:cubicBezTo>
              <a:cubicBezTo>
                <a:pt x="11" y="9"/>
                <a:pt x="13" y="9"/>
                <a:pt x="16" y="9"/>
              </a:cubicBezTo>
              <a:cubicBezTo>
                <a:pt x="19" y="9"/>
                <a:pt x="23" y="9"/>
                <a:pt x="25" y="9"/>
              </a:cubicBezTo>
              <a:cubicBezTo>
                <a:pt x="27" y="9"/>
                <a:pt x="29" y="9"/>
                <a:pt x="31" y="9"/>
              </a:cubicBezTo>
              <a:cubicBezTo>
                <a:pt x="33" y="9"/>
                <a:pt x="38" y="10"/>
                <a:pt x="39" y="11"/>
              </a:cubicBezTo>
              <a:cubicBezTo>
                <a:pt x="40" y="12"/>
                <a:pt x="38" y="16"/>
                <a:pt x="38" y="17"/>
              </a:cubicBezTo>
            </a:path>
          </a:pathLst>
        </a:cu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48</xdr:row>
      <xdr:rowOff>133350</xdr:rowOff>
    </xdr:from>
    <xdr:to>
      <xdr:col>7</xdr:col>
      <xdr:colOff>333375</xdr:colOff>
      <xdr:row>49</xdr:row>
      <xdr:rowOff>133350</xdr:rowOff>
    </xdr:to>
    <xdr:sp>
      <xdr:nvSpPr>
        <xdr:cNvPr id="62" name="AutoShape 74"/>
        <xdr:cNvSpPr>
          <a:spLocks/>
        </xdr:cNvSpPr>
      </xdr:nvSpPr>
      <xdr:spPr>
        <a:xfrm>
          <a:off x="3971925" y="9791700"/>
          <a:ext cx="371475" cy="161925"/>
        </a:xfrm>
        <a:custGeom>
          <a:pathLst>
            <a:path h="17" w="40">
              <a:moveTo>
                <a:pt x="4" y="0"/>
              </a:moveTo>
              <a:cubicBezTo>
                <a:pt x="2" y="3"/>
                <a:pt x="0" y="7"/>
                <a:pt x="1" y="8"/>
              </a:cubicBezTo>
              <a:cubicBezTo>
                <a:pt x="2" y="9"/>
                <a:pt x="7" y="9"/>
                <a:pt x="9" y="9"/>
              </a:cubicBezTo>
              <a:cubicBezTo>
                <a:pt x="11" y="9"/>
                <a:pt x="13" y="9"/>
                <a:pt x="16" y="9"/>
              </a:cubicBezTo>
              <a:cubicBezTo>
                <a:pt x="19" y="9"/>
                <a:pt x="23" y="9"/>
                <a:pt x="25" y="9"/>
              </a:cubicBezTo>
              <a:cubicBezTo>
                <a:pt x="27" y="9"/>
                <a:pt x="29" y="9"/>
                <a:pt x="31" y="9"/>
              </a:cubicBezTo>
              <a:cubicBezTo>
                <a:pt x="33" y="9"/>
                <a:pt x="38" y="10"/>
                <a:pt x="39" y="11"/>
              </a:cubicBezTo>
              <a:cubicBezTo>
                <a:pt x="40" y="12"/>
                <a:pt x="38" y="16"/>
                <a:pt x="38" y="17"/>
              </a:cubicBezTo>
            </a:path>
          </a:pathLst>
        </a:cu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44</xdr:row>
      <xdr:rowOff>133350</xdr:rowOff>
    </xdr:from>
    <xdr:to>
      <xdr:col>7</xdr:col>
      <xdr:colOff>285750</xdr:colOff>
      <xdr:row>45</xdr:row>
      <xdr:rowOff>142875</xdr:rowOff>
    </xdr:to>
    <xdr:sp>
      <xdr:nvSpPr>
        <xdr:cNvPr id="63" name="AutoShape 75"/>
        <xdr:cNvSpPr>
          <a:spLocks/>
        </xdr:cNvSpPr>
      </xdr:nvSpPr>
      <xdr:spPr>
        <a:xfrm>
          <a:off x="3857625" y="9144000"/>
          <a:ext cx="438150" cy="171450"/>
        </a:xfrm>
        <a:custGeom>
          <a:pathLst>
            <a:path h="17" w="40">
              <a:moveTo>
                <a:pt x="4" y="0"/>
              </a:moveTo>
              <a:cubicBezTo>
                <a:pt x="2" y="3"/>
                <a:pt x="0" y="7"/>
                <a:pt x="1" y="8"/>
              </a:cubicBezTo>
              <a:cubicBezTo>
                <a:pt x="2" y="9"/>
                <a:pt x="7" y="9"/>
                <a:pt x="9" y="9"/>
              </a:cubicBezTo>
              <a:cubicBezTo>
                <a:pt x="11" y="9"/>
                <a:pt x="13" y="9"/>
                <a:pt x="16" y="9"/>
              </a:cubicBezTo>
              <a:cubicBezTo>
                <a:pt x="19" y="9"/>
                <a:pt x="23" y="9"/>
                <a:pt x="25" y="9"/>
              </a:cubicBezTo>
              <a:cubicBezTo>
                <a:pt x="27" y="9"/>
                <a:pt x="29" y="9"/>
                <a:pt x="31" y="9"/>
              </a:cubicBezTo>
              <a:cubicBezTo>
                <a:pt x="33" y="9"/>
                <a:pt x="38" y="10"/>
                <a:pt x="39" y="11"/>
              </a:cubicBezTo>
              <a:cubicBezTo>
                <a:pt x="40" y="12"/>
                <a:pt x="38" y="16"/>
                <a:pt x="38" y="17"/>
              </a:cubicBezTo>
            </a:path>
          </a:pathLst>
        </a:cu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45</xdr:row>
      <xdr:rowOff>123825</xdr:rowOff>
    </xdr:from>
    <xdr:to>
      <xdr:col>7</xdr:col>
      <xdr:colOff>323850</xdr:colOff>
      <xdr:row>46</xdr:row>
      <xdr:rowOff>133350</xdr:rowOff>
    </xdr:to>
    <xdr:sp>
      <xdr:nvSpPr>
        <xdr:cNvPr id="64" name="AutoShape 76"/>
        <xdr:cNvSpPr>
          <a:spLocks/>
        </xdr:cNvSpPr>
      </xdr:nvSpPr>
      <xdr:spPr>
        <a:xfrm>
          <a:off x="3895725" y="9296400"/>
          <a:ext cx="438150" cy="171450"/>
        </a:xfrm>
        <a:custGeom>
          <a:pathLst>
            <a:path h="17" w="40">
              <a:moveTo>
                <a:pt x="4" y="0"/>
              </a:moveTo>
              <a:cubicBezTo>
                <a:pt x="2" y="3"/>
                <a:pt x="0" y="7"/>
                <a:pt x="1" y="8"/>
              </a:cubicBezTo>
              <a:cubicBezTo>
                <a:pt x="2" y="9"/>
                <a:pt x="7" y="9"/>
                <a:pt x="9" y="9"/>
              </a:cubicBezTo>
              <a:cubicBezTo>
                <a:pt x="11" y="9"/>
                <a:pt x="13" y="9"/>
                <a:pt x="16" y="9"/>
              </a:cubicBezTo>
              <a:cubicBezTo>
                <a:pt x="19" y="9"/>
                <a:pt x="23" y="9"/>
                <a:pt x="25" y="9"/>
              </a:cubicBezTo>
              <a:cubicBezTo>
                <a:pt x="27" y="9"/>
                <a:pt x="29" y="9"/>
                <a:pt x="31" y="9"/>
              </a:cubicBezTo>
              <a:cubicBezTo>
                <a:pt x="33" y="9"/>
                <a:pt x="38" y="10"/>
                <a:pt x="39" y="11"/>
              </a:cubicBezTo>
              <a:cubicBezTo>
                <a:pt x="40" y="12"/>
                <a:pt x="38" y="16"/>
                <a:pt x="38" y="17"/>
              </a:cubicBezTo>
            </a:path>
          </a:pathLst>
        </a:cu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533400</xdr:colOff>
      <xdr:row>46</xdr:row>
      <xdr:rowOff>104775</xdr:rowOff>
    </xdr:from>
    <xdr:to>
      <xdr:col>7</xdr:col>
      <xdr:colOff>333375</xdr:colOff>
      <xdr:row>48</xdr:row>
      <xdr:rowOff>28575</xdr:rowOff>
    </xdr:to>
    <xdr:sp>
      <xdr:nvSpPr>
        <xdr:cNvPr id="65" name="AutoShape 77"/>
        <xdr:cNvSpPr>
          <a:spLocks/>
        </xdr:cNvSpPr>
      </xdr:nvSpPr>
      <xdr:spPr>
        <a:xfrm>
          <a:off x="3933825" y="9439275"/>
          <a:ext cx="409575" cy="247650"/>
        </a:xfrm>
        <a:custGeom>
          <a:pathLst>
            <a:path h="17" w="40">
              <a:moveTo>
                <a:pt x="4" y="0"/>
              </a:moveTo>
              <a:cubicBezTo>
                <a:pt x="2" y="3"/>
                <a:pt x="0" y="7"/>
                <a:pt x="1" y="8"/>
              </a:cubicBezTo>
              <a:cubicBezTo>
                <a:pt x="2" y="9"/>
                <a:pt x="7" y="9"/>
                <a:pt x="9" y="9"/>
              </a:cubicBezTo>
              <a:cubicBezTo>
                <a:pt x="11" y="9"/>
                <a:pt x="13" y="9"/>
                <a:pt x="16" y="9"/>
              </a:cubicBezTo>
              <a:cubicBezTo>
                <a:pt x="19" y="9"/>
                <a:pt x="23" y="9"/>
                <a:pt x="25" y="9"/>
              </a:cubicBezTo>
              <a:cubicBezTo>
                <a:pt x="27" y="9"/>
                <a:pt x="29" y="9"/>
                <a:pt x="31" y="9"/>
              </a:cubicBezTo>
              <a:cubicBezTo>
                <a:pt x="33" y="9"/>
                <a:pt x="38" y="10"/>
                <a:pt x="39" y="11"/>
              </a:cubicBezTo>
              <a:cubicBezTo>
                <a:pt x="40" y="12"/>
                <a:pt x="38" y="16"/>
                <a:pt x="38" y="17"/>
              </a:cubicBezTo>
            </a:path>
          </a:pathLst>
        </a:cu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43</xdr:row>
      <xdr:rowOff>76200</xdr:rowOff>
    </xdr:from>
    <xdr:to>
      <xdr:col>10</xdr:col>
      <xdr:colOff>57150</xdr:colOff>
      <xdr:row>44</xdr:row>
      <xdr:rowOff>85725</xdr:rowOff>
    </xdr:to>
    <xdr:sp>
      <xdr:nvSpPr>
        <xdr:cNvPr id="66" name="Line 79"/>
        <xdr:cNvSpPr>
          <a:spLocks/>
        </xdr:cNvSpPr>
      </xdr:nvSpPr>
      <xdr:spPr>
        <a:xfrm>
          <a:off x="4162425" y="8924925"/>
          <a:ext cx="1733550" cy="1714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37</xdr:row>
      <xdr:rowOff>114300</xdr:rowOff>
    </xdr:from>
    <xdr:to>
      <xdr:col>1</xdr:col>
      <xdr:colOff>9525</xdr:colOff>
      <xdr:row>40</xdr:row>
      <xdr:rowOff>38100</xdr:rowOff>
    </xdr:to>
    <xdr:sp>
      <xdr:nvSpPr>
        <xdr:cNvPr id="67" name="AutoShape 80"/>
        <xdr:cNvSpPr>
          <a:spLocks/>
        </xdr:cNvSpPr>
      </xdr:nvSpPr>
      <xdr:spPr>
        <a:xfrm>
          <a:off x="47625" y="7991475"/>
          <a:ext cx="447675" cy="409575"/>
        </a:xfrm>
        <a:prstGeom prst="star8">
          <a:avLst/>
        </a:prstGeom>
        <a:solidFill>
          <a:srgbClr val="FF00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2
</a:t>
          </a:r>
        </a:p>
      </xdr:txBody>
    </xdr:sp>
    <xdr:clientData/>
  </xdr:twoCellAnchor>
  <xdr:twoCellAnchor>
    <xdr:from>
      <xdr:col>1</xdr:col>
      <xdr:colOff>9525</xdr:colOff>
      <xdr:row>46</xdr:row>
      <xdr:rowOff>133350</xdr:rowOff>
    </xdr:from>
    <xdr:to>
      <xdr:col>2</xdr:col>
      <xdr:colOff>0</xdr:colOff>
      <xdr:row>48</xdr:row>
      <xdr:rowOff>152400</xdr:rowOff>
    </xdr:to>
    <xdr:sp>
      <xdr:nvSpPr>
        <xdr:cNvPr id="68" name="Rectangle 83"/>
        <xdr:cNvSpPr>
          <a:spLocks/>
        </xdr:cNvSpPr>
      </xdr:nvSpPr>
      <xdr:spPr>
        <a:xfrm>
          <a:off x="495300" y="9467850"/>
          <a:ext cx="466725" cy="342900"/>
        </a:xfrm>
        <a:prstGeom prst="rect">
          <a:avLst/>
        </a:prstGeom>
        <a:solidFill>
          <a:srgbClr val="E3E3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9525</xdr:rowOff>
    </xdr:from>
    <xdr:to>
      <xdr:col>2</xdr:col>
      <xdr:colOff>0</xdr:colOff>
      <xdr:row>52</xdr:row>
      <xdr:rowOff>142875</xdr:rowOff>
    </xdr:to>
    <xdr:sp>
      <xdr:nvSpPr>
        <xdr:cNvPr id="69" name="Rectangle 84"/>
        <xdr:cNvSpPr>
          <a:spLocks/>
        </xdr:cNvSpPr>
      </xdr:nvSpPr>
      <xdr:spPr>
        <a:xfrm>
          <a:off x="485775" y="9991725"/>
          <a:ext cx="476250" cy="457200"/>
        </a:xfrm>
        <a:prstGeom prst="rect">
          <a:avLst/>
        </a:prstGeom>
        <a:solidFill>
          <a:srgbClr val="E3E3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54</xdr:row>
      <xdr:rowOff>19050</xdr:rowOff>
    </xdr:from>
    <xdr:to>
      <xdr:col>1</xdr:col>
      <xdr:colOff>400050</xdr:colOff>
      <xdr:row>54</xdr:row>
      <xdr:rowOff>104775</xdr:rowOff>
    </xdr:to>
    <xdr:sp>
      <xdr:nvSpPr>
        <xdr:cNvPr id="70" name="Rectangle 85"/>
        <xdr:cNvSpPr>
          <a:spLocks/>
        </xdr:cNvSpPr>
      </xdr:nvSpPr>
      <xdr:spPr>
        <a:xfrm>
          <a:off x="523875" y="10648950"/>
          <a:ext cx="361950" cy="85725"/>
        </a:xfrm>
        <a:prstGeom prst="rect">
          <a:avLst/>
        </a:prstGeom>
        <a:solidFill>
          <a:srgbClr val="E3E3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50</xdr:row>
      <xdr:rowOff>57150</xdr:rowOff>
    </xdr:from>
    <xdr:to>
      <xdr:col>1</xdr:col>
      <xdr:colOff>371475</xdr:colOff>
      <xdr:row>52</xdr:row>
      <xdr:rowOff>95250</xdr:rowOff>
    </xdr:to>
    <xdr:sp>
      <xdr:nvSpPr>
        <xdr:cNvPr id="71" name="AutoShape 86"/>
        <xdr:cNvSpPr>
          <a:spLocks/>
        </xdr:cNvSpPr>
      </xdr:nvSpPr>
      <xdr:spPr>
        <a:xfrm rot="1057592">
          <a:off x="514350" y="10039350"/>
          <a:ext cx="342900" cy="361950"/>
        </a:xfrm>
        <a:prstGeom prst="lightningBol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53</xdr:row>
      <xdr:rowOff>95250</xdr:rowOff>
    </xdr:from>
    <xdr:to>
      <xdr:col>1</xdr:col>
      <xdr:colOff>257175</xdr:colOff>
      <xdr:row>54</xdr:row>
      <xdr:rowOff>19050</xdr:rowOff>
    </xdr:to>
    <xdr:sp>
      <xdr:nvSpPr>
        <xdr:cNvPr id="72" name="Rectangle 87"/>
        <xdr:cNvSpPr>
          <a:spLocks/>
        </xdr:cNvSpPr>
      </xdr:nvSpPr>
      <xdr:spPr>
        <a:xfrm>
          <a:off x="666750" y="10563225"/>
          <a:ext cx="76200" cy="85725"/>
        </a:xfrm>
        <a:prstGeom prst="rect">
          <a:avLst/>
        </a:prstGeom>
        <a:solidFill>
          <a:srgbClr val="E3E3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49</xdr:row>
      <xdr:rowOff>0</xdr:rowOff>
    </xdr:from>
    <xdr:to>
      <xdr:col>1</xdr:col>
      <xdr:colOff>447675</xdr:colOff>
      <xdr:row>49</xdr:row>
      <xdr:rowOff>142875</xdr:rowOff>
    </xdr:to>
    <xdr:sp>
      <xdr:nvSpPr>
        <xdr:cNvPr id="73" name="TextBox 88"/>
        <xdr:cNvSpPr txBox="1">
          <a:spLocks noChangeArrowheads="1"/>
        </xdr:cNvSpPr>
      </xdr:nvSpPr>
      <xdr:spPr>
        <a:xfrm>
          <a:off x="819150" y="9820275"/>
          <a:ext cx="114300" cy="142875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</a:t>
          </a:r>
        </a:p>
      </xdr:txBody>
    </xdr:sp>
    <xdr:clientData/>
  </xdr:twoCellAnchor>
  <xdr:twoCellAnchor>
    <xdr:from>
      <xdr:col>2</xdr:col>
      <xdr:colOff>542925</xdr:colOff>
      <xdr:row>49</xdr:row>
      <xdr:rowOff>152400</xdr:rowOff>
    </xdr:from>
    <xdr:to>
      <xdr:col>3</xdr:col>
      <xdr:colOff>9525</xdr:colOff>
      <xdr:row>50</xdr:row>
      <xdr:rowOff>85725</xdr:rowOff>
    </xdr:to>
    <xdr:sp>
      <xdr:nvSpPr>
        <xdr:cNvPr id="74" name="AutoShape 90"/>
        <xdr:cNvSpPr>
          <a:spLocks/>
        </xdr:cNvSpPr>
      </xdr:nvSpPr>
      <xdr:spPr>
        <a:xfrm>
          <a:off x="1504950" y="9972675"/>
          <a:ext cx="76200" cy="95250"/>
        </a:xfrm>
        <a:prstGeom prst="flowChartConnector">
          <a:avLst/>
        </a:prstGeom>
        <a:solidFill>
          <a:srgbClr val="E3E3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44</xdr:row>
      <xdr:rowOff>104775</xdr:rowOff>
    </xdr:from>
    <xdr:to>
      <xdr:col>3</xdr:col>
      <xdr:colOff>9525</xdr:colOff>
      <xdr:row>45</xdr:row>
      <xdr:rowOff>38100</xdr:rowOff>
    </xdr:to>
    <xdr:sp>
      <xdr:nvSpPr>
        <xdr:cNvPr id="75" name="AutoShape 92"/>
        <xdr:cNvSpPr>
          <a:spLocks/>
        </xdr:cNvSpPr>
      </xdr:nvSpPr>
      <xdr:spPr>
        <a:xfrm>
          <a:off x="1504950" y="9115425"/>
          <a:ext cx="76200" cy="95250"/>
        </a:xfrm>
        <a:prstGeom prst="flowChartConnector">
          <a:avLst/>
        </a:prstGeom>
        <a:solidFill>
          <a:srgbClr val="E3E3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495300</xdr:colOff>
      <xdr:row>36</xdr:row>
      <xdr:rowOff>104775</xdr:rowOff>
    </xdr:from>
    <xdr:to>
      <xdr:col>10</xdr:col>
      <xdr:colOff>238125</xdr:colOff>
      <xdr:row>44</xdr:row>
      <xdr:rowOff>28575</xdr:rowOff>
    </xdr:to>
    <xdr:grpSp>
      <xdr:nvGrpSpPr>
        <xdr:cNvPr id="76" name="Group 115"/>
        <xdr:cNvGrpSpPr>
          <a:grpSpLocks/>
        </xdr:cNvGrpSpPr>
      </xdr:nvGrpSpPr>
      <xdr:grpSpPr>
        <a:xfrm>
          <a:off x="5114925" y="7820025"/>
          <a:ext cx="962025" cy="1219200"/>
          <a:chOff x="537" y="821"/>
          <a:chExt cx="101" cy="128"/>
        </a:xfrm>
        <a:solidFill>
          <a:srgbClr val="FFFFFF"/>
        </a:solidFill>
      </xdr:grpSpPr>
      <xdr:grpSp>
        <xdr:nvGrpSpPr>
          <xdr:cNvPr id="77" name="Group 94"/>
          <xdr:cNvGrpSpPr>
            <a:grpSpLocks/>
          </xdr:cNvGrpSpPr>
        </xdr:nvGrpSpPr>
        <xdr:grpSpPr>
          <a:xfrm>
            <a:off x="537" y="821"/>
            <a:ext cx="101" cy="128"/>
            <a:chOff x="286" y="1073"/>
            <a:chExt cx="94" cy="139"/>
          </a:xfrm>
          <a:solidFill>
            <a:srgbClr val="FFFFFF"/>
          </a:solidFill>
        </xdr:grpSpPr>
        <xdr:sp>
          <xdr:nvSpPr>
            <xdr:cNvPr id="78" name="Rectangle 95"/>
            <xdr:cNvSpPr>
              <a:spLocks/>
            </xdr:cNvSpPr>
          </xdr:nvSpPr>
          <xdr:spPr>
            <a:xfrm>
              <a:off x="286" y="1073"/>
              <a:ext cx="77" cy="81"/>
            </a:xfrm>
            <a:prstGeom prst="rect">
              <a:avLst/>
            </a:prstGeom>
            <a:solidFill>
              <a:srgbClr val="424242"/>
            </a:solidFill>
            <a:ln w="571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" name="TextBox 96"/>
            <xdr:cNvSpPr txBox="1">
              <a:spLocks noChangeArrowheads="1"/>
            </xdr:cNvSpPr>
          </xdr:nvSpPr>
          <xdr:spPr>
            <a:xfrm>
              <a:off x="291" y="1082"/>
              <a:ext cx="67" cy="23"/>
            </a:xfrm>
            <a:prstGeom prst="rect">
              <a:avLst/>
            </a:prstGeom>
            <a:solidFill>
              <a:srgbClr val="FFFFFF"/>
            </a:solidFill>
            <a:ln w="571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     ?.? v</a:t>
              </a:r>
            </a:p>
          </xdr:txBody>
        </xdr:sp>
        <xdr:sp>
          <xdr:nvSpPr>
            <xdr:cNvPr id="80" name="Oval 97"/>
            <xdr:cNvSpPr>
              <a:spLocks/>
            </xdr:cNvSpPr>
          </xdr:nvSpPr>
          <xdr:spPr>
            <a:xfrm>
              <a:off x="311" y="1112"/>
              <a:ext cx="29" cy="28"/>
            </a:xfrm>
            <a:prstGeom prst="ellipse">
              <a:avLst/>
            </a:prstGeom>
            <a:solidFill>
              <a:srgbClr val="000000"/>
            </a:solidFill>
            <a:ln w="12700" cmpd="sng">
              <a:solidFill>
                <a:srgbClr val="96969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" name="AutoShape 98"/>
            <xdr:cNvSpPr>
              <a:spLocks/>
            </xdr:cNvSpPr>
          </xdr:nvSpPr>
          <xdr:spPr>
            <a:xfrm>
              <a:off x="356" y="1146"/>
              <a:ext cx="24" cy="65"/>
            </a:xfrm>
            <a:custGeom>
              <a:pathLst>
                <a:path h="47" w="21">
                  <a:moveTo>
                    <a:pt x="0" y="0"/>
                  </a:moveTo>
                  <a:cubicBezTo>
                    <a:pt x="9" y="10"/>
                    <a:pt x="19" y="20"/>
                    <a:pt x="20" y="28"/>
                  </a:cubicBezTo>
                  <a:cubicBezTo>
                    <a:pt x="21" y="36"/>
                    <a:pt x="8" y="44"/>
                    <a:pt x="6" y="47"/>
                  </a:cubicBezTo>
                </a:path>
              </a:pathLst>
            </a:custGeom>
            <a:noFill/>
            <a:ln w="381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2" name="AutoShape 99"/>
            <xdr:cNvSpPr>
              <a:spLocks/>
            </xdr:cNvSpPr>
          </xdr:nvSpPr>
          <xdr:spPr>
            <a:xfrm>
              <a:off x="287" y="1130"/>
              <a:ext cx="69" cy="82"/>
            </a:xfrm>
            <a:custGeom>
              <a:pathLst>
                <a:path h="81" w="75">
                  <a:moveTo>
                    <a:pt x="75" y="0"/>
                  </a:moveTo>
                  <a:cubicBezTo>
                    <a:pt x="60" y="17"/>
                    <a:pt x="46" y="34"/>
                    <a:pt x="37" y="41"/>
                  </a:cubicBezTo>
                  <a:cubicBezTo>
                    <a:pt x="28" y="48"/>
                    <a:pt x="25" y="41"/>
                    <a:pt x="19" y="43"/>
                  </a:cubicBezTo>
                  <a:cubicBezTo>
                    <a:pt x="13" y="45"/>
                    <a:pt x="6" y="47"/>
                    <a:pt x="3" y="51"/>
                  </a:cubicBezTo>
                  <a:cubicBezTo>
                    <a:pt x="0" y="55"/>
                    <a:pt x="0" y="61"/>
                    <a:pt x="0" y="66"/>
                  </a:cubicBezTo>
                  <a:cubicBezTo>
                    <a:pt x="0" y="71"/>
                    <a:pt x="1" y="78"/>
                    <a:pt x="2" y="81"/>
                  </a:cubicBezTo>
                </a:path>
              </a:pathLst>
            </a:cu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3" name="AutoShape 100"/>
          <xdr:cNvSpPr>
            <a:spLocks/>
          </xdr:cNvSpPr>
        </xdr:nvSpPr>
        <xdr:spPr>
          <a:xfrm rot="23610391">
            <a:off x="572" y="863"/>
            <a:ext cx="16" cy="18"/>
          </a:xfrm>
          <a:prstGeom prst="triangle">
            <a:avLst/>
          </a:pr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Oval 101"/>
          <xdr:cNvSpPr>
            <a:spLocks/>
          </xdr:cNvSpPr>
        </xdr:nvSpPr>
        <xdr:spPr>
          <a:xfrm>
            <a:off x="608" y="889"/>
            <a:ext cx="9" cy="9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Oval 102"/>
          <xdr:cNvSpPr>
            <a:spLocks/>
          </xdr:cNvSpPr>
        </xdr:nvSpPr>
        <xdr:spPr>
          <a:xfrm flipH="1">
            <a:off x="606" y="876"/>
            <a:ext cx="6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504825</xdr:colOff>
      <xdr:row>43</xdr:row>
      <xdr:rowOff>142875</xdr:rowOff>
    </xdr:from>
    <xdr:to>
      <xdr:col>10</xdr:col>
      <xdr:colOff>47625</xdr:colOff>
      <xdr:row>48</xdr:row>
      <xdr:rowOff>28575</xdr:rowOff>
    </xdr:to>
    <xdr:sp>
      <xdr:nvSpPr>
        <xdr:cNvPr id="86" name="AutoShape 103"/>
        <xdr:cNvSpPr>
          <a:spLocks/>
        </xdr:cNvSpPr>
      </xdr:nvSpPr>
      <xdr:spPr>
        <a:xfrm>
          <a:off x="5124450" y="8991600"/>
          <a:ext cx="762000" cy="695325"/>
        </a:xfrm>
        <a:custGeom>
          <a:pathLst>
            <a:path h="73" w="80">
              <a:moveTo>
                <a:pt x="0" y="0"/>
              </a:moveTo>
              <a:lnTo>
                <a:pt x="3" y="10"/>
              </a:lnTo>
              <a:lnTo>
                <a:pt x="15" y="25"/>
              </a:lnTo>
              <a:lnTo>
                <a:pt x="80" y="73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44</xdr:row>
      <xdr:rowOff>9525</xdr:rowOff>
    </xdr:from>
    <xdr:to>
      <xdr:col>10</xdr:col>
      <xdr:colOff>76200</xdr:colOff>
      <xdr:row>44</xdr:row>
      <xdr:rowOff>104775</xdr:rowOff>
    </xdr:to>
    <xdr:sp>
      <xdr:nvSpPr>
        <xdr:cNvPr id="87" name="AutoShape 104"/>
        <xdr:cNvSpPr>
          <a:spLocks/>
        </xdr:cNvSpPr>
      </xdr:nvSpPr>
      <xdr:spPr>
        <a:xfrm>
          <a:off x="5838825" y="9020175"/>
          <a:ext cx="76200" cy="95250"/>
        </a:xfrm>
        <a:prstGeom prst="flowChartConnector">
          <a:avLst/>
        </a:prstGeom>
        <a:solidFill>
          <a:srgbClr val="E3E3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42</xdr:row>
      <xdr:rowOff>66675</xdr:rowOff>
    </xdr:from>
    <xdr:to>
      <xdr:col>11</xdr:col>
      <xdr:colOff>400050</xdr:colOff>
      <xdr:row>48</xdr:row>
      <xdr:rowOff>57150</xdr:rowOff>
    </xdr:to>
    <xdr:grpSp>
      <xdr:nvGrpSpPr>
        <xdr:cNvPr id="88" name="Group 107"/>
        <xdr:cNvGrpSpPr>
          <a:grpSpLocks/>
        </xdr:cNvGrpSpPr>
      </xdr:nvGrpSpPr>
      <xdr:grpSpPr>
        <a:xfrm>
          <a:off x="5905500" y="8753475"/>
          <a:ext cx="942975" cy="962025"/>
          <a:chOff x="580" y="190"/>
          <a:chExt cx="99" cy="101"/>
        </a:xfrm>
        <a:solidFill>
          <a:srgbClr val="FFFFFF"/>
        </a:solidFill>
      </xdr:grpSpPr>
      <xdr:grpSp>
        <xdr:nvGrpSpPr>
          <xdr:cNvPr id="89" name="Group 108"/>
          <xdr:cNvGrpSpPr>
            <a:grpSpLocks/>
          </xdr:cNvGrpSpPr>
        </xdr:nvGrpSpPr>
        <xdr:grpSpPr>
          <a:xfrm>
            <a:off x="622" y="190"/>
            <a:ext cx="57" cy="86"/>
            <a:chOff x="384" y="602"/>
            <a:chExt cx="57" cy="82"/>
          </a:xfrm>
          <a:solidFill>
            <a:srgbClr val="FFFFFF"/>
          </a:solidFill>
        </xdr:grpSpPr>
        <xdr:grpSp>
          <xdr:nvGrpSpPr>
            <xdr:cNvPr id="90" name="Group 109"/>
            <xdr:cNvGrpSpPr>
              <a:grpSpLocks/>
            </xdr:cNvGrpSpPr>
          </xdr:nvGrpSpPr>
          <xdr:grpSpPr>
            <a:xfrm>
              <a:off x="384" y="602"/>
              <a:ext cx="57" cy="70"/>
              <a:chOff x="281" y="660"/>
              <a:chExt cx="57" cy="70"/>
            </a:xfrm>
            <a:solidFill>
              <a:srgbClr val="FFFFFF"/>
            </a:solidFill>
          </xdr:grpSpPr>
          <xdr:sp>
            <xdr:nvSpPr>
              <xdr:cNvPr id="91" name="Oval 110"/>
              <xdr:cNvSpPr>
                <a:spLocks/>
              </xdr:cNvSpPr>
            </xdr:nvSpPr>
            <xdr:spPr>
              <a:xfrm>
                <a:off x="281" y="660"/>
                <a:ext cx="57" cy="50"/>
              </a:xfrm>
              <a:prstGeom prst="ellipse">
                <a:avLst/>
              </a:prstGeom>
              <a:solidFill>
                <a:srgbClr val="FFFF99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93" name="Rectangle 112"/>
            <xdr:cNvSpPr>
              <a:spLocks/>
            </xdr:cNvSpPr>
          </xdr:nvSpPr>
          <xdr:spPr>
            <a:xfrm>
              <a:off x="393" y="672"/>
              <a:ext cx="38" cy="12"/>
            </a:xfrm>
            <a:prstGeom prst="rect">
              <a:avLst/>
            </a:prstGeom>
            <a:blipFill>
              <a:blip r:embed="rId2"/>
              <a:srcRect/>
              <a:stretch>
                <a:fillRect/>
              </a:stretch>
            </a:blip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4" name="AutoShape 113"/>
          <xdr:cNvSpPr>
            <a:spLocks/>
          </xdr:cNvSpPr>
        </xdr:nvSpPr>
        <xdr:spPr>
          <a:xfrm>
            <a:off x="580" y="225"/>
            <a:ext cx="50" cy="31"/>
          </a:xfrm>
          <a:custGeom>
            <a:pathLst>
              <a:path h="31" w="50">
                <a:moveTo>
                  <a:pt x="0" y="0"/>
                </a:moveTo>
                <a:cubicBezTo>
                  <a:pt x="14" y="4"/>
                  <a:pt x="29" y="9"/>
                  <a:pt x="34" y="12"/>
                </a:cubicBezTo>
                <a:cubicBezTo>
                  <a:pt x="40" y="15"/>
                  <a:pt x="36" y="17"/>
                  <a:pt x="36" y="19"/>
                </a:cubicBezTo>
                <a:cubicBezTo>
                  <a:pt x="36" y="21"/>
                  <a:pt x="34" y="24"/>
                  <a:pt x="36" y="26"/>
                </a:cubicBezTo>
                <a:cubicBezTo>
                  <a:pt x="38" y="28"/>
                  <a:pt x="47" y="30"/>
                  <a:pt x="50" y="31"/>
                </a:cubicBezTo>
              </a:path>
            </a:pathLst>
          </a:cu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AutoShape 114"/>
          <xdr:cNvSpPr>
            <a:spLocks/>
          </xdr:cNvSpPr>
        </xdr:nvSpPr>
        <xdr:spPr>
          <a:xfrm>
            <a:off x="580" y="272"/>
            <a:ext cx="51" cy="19"/>
          </a:xfrm>
          <a:custGeom>
            <a:pathLst>
              <a:path h="20" w="46">
                <a:moveTo>
                  <a:pt x="46" y="0"/>
                </a:moveTo>
                <a:cubicBezTo>
                  <a:pt x="38" y="1"/>
                  <a:pt x="31" y="2"/>
                  <a:pt x="27" y="4"/>
                </a:cubicBezTo>
                <a:cubicBezTo>
                  <a:pt x="23" y="6"/>
                  <a:pt x="23" y="8"/>
                  <a:pt x="21" y="10"/>
                </a:cubicBezTo>
                <a:cubicBezTo>
                  <a:pt x="19" y="12"/>
                  <a:pt x="17" y="15"/>
                  <a:pt x="15" y="16"/>
                </a:cubicBezTo>
                <a:cubicBezTo>
                  <a:pt x="13" y="17"/>
                  <a:pt x="9" y="17"/>
                  <a:pt x="7" y="18"/>
                </a:cubicBezTo>
                <a:cubicBezTo>
                  <a:pt x="5" y="19"/>
                  <a:pt x="2" y="20"/>
                  <a:pt x="0" y="20"/>
                </a:cubicBez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19050</xdr:colOff>
      <xdr:row>48</xdr:row>
      <xdr:rowOff>9525</xdr:rowOff>
    </xdr:from>
    <xdr:to>
      <xdr:col>10</xdr:col>
      <xdr:colOff>95250</xdr:colOff>
      <xdr:row>48</xdr:row>
      <xdr:rowOff>104775</xdr:rowOff>
    </xdr:to>
    <xdr:sp>
      <xdr:nvSpPr>
        <xdr:cNvPr id="96" name="AutoShape 105"/>
        <xdr:cNvSpPr>
          <a:spLocks/>
        </xdr:cNvSpPr>
      </xdr:nvSpPr>
      <xdr:spPr>
        <a:xfrm>
          <a:off x="5857875" y="9667875"/>
          <a:ext cx="76200" cy="95250"/>
        </a:xfrm>
        <a:prstGeom prst="flowChartConnector">
          <a:avLst/>
        </a:prstGeom>
        <a:solidFill>
          <a:srgbClr val="E3E3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51</xdr:row>
      <xdr:rowOff>85725</xdr:rowOff>
    </xdr:from>
    <xdr:to>
      <xdr:col>7</xdr:col>
      <xdr:colOff>428625</xdr:colOff>
      <xdr:row>52</xdr:row>
      <xdr:rowOff>19050</xdr:rowOff>
    </xdr:to>
    <xdr:sp>
      <xdr:nvSpPr>
        <xdr:cNvPr id="97" name="AutoShape 116"/>
        <xdr:cNvSpPr>
          <a:spLocks/>
        </xdr:cNvSpPr>
      </xdr:nvSpPr>
      <xdr:spPr>
        <a:xfrm>
          <a:off x="3895725" y="10229850"/>
          <a:ext cx="542925" cy="95250"/>
        </a:xfrm>
        <a:custGeom>
          <a:pathLst>
            <a:path h="10" w="57">
              <a:moveTo>
                <a:pt x="4" y="0"/>
              </a:moveTo>
              <a:cubicBezTo>
                <a:pt x="2" y="3"/>
                <a:pt x="0" y="6"/>
                <a:pt x="1" y="7"/>
              </a:cubicBezTo>
              <a:cubicBezTo>
                <a:pt x="2" y="8"/>
                <a:pt x="8" y="8"/>
                <a:pt x="10" y="8"/>
              </a:cubicBezTo>
              <a:cubicBezTo>
                <a:pt x="12" y="8"/>
                <a:pt x="14" y="8"/>
                <a:pt x="17" y="8"/>
              </a:cubicBezTo>
              <a:cubicBezTo>
                <a:pt x="20" y="8"/>
                <a:pt x="25" y="8"/>
                <a:pt x="27" y="8"/>
              </a:cubicBezTo>
              <a:cubicBezTo>
                <a:pt x="29" y="8"/>
                <a:pt x="31" y="8"/>
                <a:pt x="33" y="8"/>
              </a:cubicBezTo>
              <a:cubicBezTo>
                <a:pt x="35" y="8"/>
                <a:pt x="38" y="10"/>
                <a:pt x="42" y="10"/>
              </a:cubicBezTo>
              <a:cubicBezTo>
                <a:pt x="46" y="10"/>
                <a:pt x="54" y="9"/>
                <a:pt x="57" y="9"/>
              </a:cubicBezTo>
            </a:path>
          </a:pathLst>
        </a:cu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47</xdr:row>
      <xdr:rowOff>133350</xdr:rowOff>
    </xdr:from>
    <xdr:to>
      <xdr:col>7</xdr:col>
      <xdr:colOff>333375</xdr:colOff>
      <xdr:row>48</xdr:row>
      <xdr:rowOff>133350</xdr:rowOff>
    </xdr:to>
    <xdr:sp>
      <xdr:nvSpPr>
        <xdr:cNvPr id="98" name="AutoShape 117"/>
        <xdr:cNvSpPr>
          <a:spLocks/>
        </xdr:cNvSpPr>
      </xdr:nvSpPr>
      <xdr:spPr>
        <a:xfrm>
          <a:off x="3971925" y="9629775"/>
          <a:ext cx="371475" cy="161925"/>
        </a:xfrm>
        <a:custGeom>
          <a:pathLst>
            <a:path h="17" w="40">
              <a:moveTo>
                <a:pt x="4" y="0"/>
              </a:moveTo>
              <a:cubicBezTo>
                <a:pt x="2" y="3"/>
                <a:pt x="0" y="7"/>
                <a:pt x="1" y="8"/>
              </a:cubicBezTo>
              <a:cubicBezTo>
                <a:pt x="2" y="9"/>
                <a:pt x="7" y="9"/>
                <a:pt x="9" y="9"/>
              </a:cubicBezTo>
              <a:cubicBezTo>
                <a:pt x="11" y="9"/>
                <a:pt x="13" y="9"/>
                <a:pt x="16" y="9"/>
              </a:cubicBezTo>
              <a:cubicBezTo>
                <a:pt x="19" y="9"/>
                <a:pt x="23" y="9"/>
                <a:pt x="25" y="9"/>
              </a:cubicBezTo>
              <a:cubicBezTo>
                <a:pt x="27" y="9"/>
                <a:pt x="29" y="9"/>
                <a:pt x="31" y="9"/>
              </a:cubicBezTo>
              <a:cubicBezTo>
                <a:pt x="33" y="9"/>
                <a:pt x="38" y="10"/>
                <a:pt x="39" y="11"/>
              </a:cubicBezTo>
              <a:cubicBezTo>
                <a:pt x="40" y="12"/>
                <a:pt x="38" y="16"/>
                <a:pt x="38" y="17"/>
              </a:cubicBezTo>
            </a:path>
          </a:pathLst>
        </a:cu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47</xdr:row>
      <xdr:rowOff>19050</xdr:rowOff>
    </xdr:from>
    <xdr:to>
      <xdr:col>4</xdr:col>
      <xdr:colOff>409575</xdr:colOff>
      <xdr:row>48</xdr:row>
      <xdr:rowOff>19050</xdr:rowOff>
    </xdr:to>
    <xdr:sp>
      <xdr:nvSpPr>
        <xdr:cNvPr id="99" name="AutoShape 119"/>
        <xdr:cNvSpPr>
          <a:spLocks/>
        </xdr:cNvSpPr>
      </xdr:nvSpPr>
      <xdr:spPr>
        <a:xfrm>
          <a:off x="2219325" y="9515475"/>
          <a:ext cx="371475" cy="161925"/>
        </a:xfrm>
        <a:custGeom>
          <a:pathLst>
            <a:path h="17" w="40">
              <a:moveTo>
                <a:pt x="4" y="0"/>
              </a:moveTo>
              <a:cubicBezTo>
                <a:pt x="2" y="3"/>
                <a:pt x="0" y="7"/>
                <a:pt x="1" y="8"/>
              </a:cubicBezTo>
              <a:cubicBezTo>
                <a:pt x="2" y="9"/>
                <a:pt x="7" y="9"/>
                <a:pt x="9" y="9"/>
              </a:cubicBezTo>
              <a:cubicBezTo>
                <a:pt x="11" y="9"/>
                <a:pt x="13" y="9"/>
                <a:pt x="16" y="9"/>
              </a:cubicBezTo>
              <a:cubicBezTo>
                <a:pt x="19" y="9"/>
                <a:pt x="23" y="9"/>
                <a:pt x="25" y="9"/>
              </a:cubicBezTo>
              <a:cubicBezTo>
                <a:pt x="27" y="9"/>
                <a:pt x="29" y="9"/>
                <a:pt x="31" y="9"/>
              </a:cubicBezTo>
              <a:cubicBezTo>
                <a:pt x="33" y="9"/>
                <a:pt x="38" y="10"/>
                <a:pt x="39" y="11"/>
              </a:cubicBezTo>
              <a:cubicBezTo>
                <a:pt x="40" y="12"/>
                <a:pt x="38" y="16"/>
                <a:pt x="38" y="17"/>
              </a:cubicBezTo>
            </a:path>
          </a:pathLst>
        </a:cu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48</xdr:row>
      <xdr:rowOff>38100</xdr:rowOff>
    </xdr:from>
    <xdr:to>
      <xdr:col>4</xdr:col>
      <xdr:colOff>409575</xdr:colOff>
      <xdr:row>49</xdr:row>
      <xdr:rowOff>38100</xdr:rowOff>
    </xdr:to>
    <xdr:sp>
      <xdr:nvSpPr>
        <xdr:cNvPr id="100" name="AutoShape 120"/>
        <xdr:cNvSpPr>
          <a:spLocks/>
        </xdr:cNvSpPr>
      </xdr:nvSpPr>
      <xdr:spPr>
        <a:xfrm>
          <a:off x="2219325" y="9696450"/>
          <a:ext cx="371475" cy="161925"/>
        </a:xfrm>
        <a:custGeom>
          <a:pathLst>
            <a:path h="17" w="40">
              <a:moveTo>
                <a:pt x="4" y="0"/>
              </a:moveTo>
              <a:cubicBezTo>
                <a:pt x="2" y="3"/>
                <a:pt x="0" y="7"/>
                <a:pt x="1" y="8"/>
              </a:cubicBezTo>
              <a:cubicBezTo>
                <a:pt x="2" y="9"/>
                <a:pt x="7" y="9"/>
                <a:pt x="9" y="9"/>
              </a:cubicBezTo>
              <a:cubicBezTo>
                <a:pt x="11" y="9"/>
                <a:pt x="13" y="9"/>
                <a:pt x="16" y="9"/>
              </a:cubicBezTo>
              <a:cubicBezTo>
                <a:pt x="19" y="9"/>
                <a:pt x="23" y="9"/>
                <a:pt x="25" y="9"/>
              </a:cubicBezTo>
              <a:cubicBezTo>
                <a:pt x="27" y="9"/>
                <a:pt x="29" y="9"/>
                <a:pt x="31" y="9"/>
              </a:cubicBezTo>
              <a:cubicBezTo>
                <a:pt x="33" y="9"/>
                <a:pt x="38" y="10"/>
                <a:pt x="39" y="11"/>
              </a:cubicBezTo>
              <a:cubicBezTo>
                <a:pt x="40" y="12"/>
                <a:pt x="38" y="16"/>
                <a:pt x="38" y="17"/>
              </a:cubicBezTo>
            </a:path>
          </a:pathLst>
        </a:cu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49</xdr:row>
      <xdr:rowOff>47625</xdr:rowOff>
    </xdr:from>
    <xdr:to>
      <xdr:col>4</xdr:col>
      <xdr:colOff>428625</xdr:colOff>
      <xdr:row>50</xdr:row>
      <xdr:rowOff>47625</xdr:rowOff>
    </xdr:to>
    <xdr:sp>
      <xdr:nvSpPr>
        <xdr:cNvPr id="101" name="AutoShape 121"/>
        <xdr:cNvSpPr>
          <a:spLocks/>
        </xdr:cNvSpPr>
      </xdr:nvSpPr>
      <xdr:spPr>
        <a:xfrm>
          <a:off x="2219325" y="9867900"/>
          <a:ext cx="390525" cy="161925"/>
        </a:xfrm>
        <a:custGeom>
          <a:pathLst>
            <a:path h="17" w="40">
              <a:moveTo>
                <a:pt x="4" y="0"/>
              </a:moveTo>
              <a:cubicBezTo>
                <a:pt x="2" y="3"/>
                <a:pt x="0" y="7"/>
                <a:pt x="1" y="8"/>
              </a:cubicBezTo>
              <a:cubicBezTo>
                <a:pt x="2" y="9"/>
                <a:pt x="7" y="9"/>
                <a:pt x="9" y="9"/>
              </a:cubicBezTo>
              <a:cubicBezTo>
                <a:pt x="11" y="9"/>
                <a:pt x="13" y="9"/>
                <a:pt x="16" y="9"/>
              </a:cubicBezTo>
              <a:cubicBezTo>
                <a:pt x="19" y="9"/>
                <a:pt x="23" y="9"/>
                <a:pt x="25" y="9"/>
              </a:cubicBezTo>
              <a:cubicBezTo>
                <a:pt x="27" y="9"/>
                <a:pt x="29" y="9"/>
                <a:pt x="31" y="9"/>
              </a:cubicBezTo>
              <a:cubicBezTo>
                <a:pt x="33" y="9"/>
                <a:pt x="38" y="10"/>
                <a:pt x="39" y="11"/>
              </a:cubicBezTo>
              <a:cubicBezTo>
                <a:pt x="40" y="12"/>
                <a:pt x="38" y="16"/>
                <a:pt x="38" y="17"/>
              </a:cubicBezTo>
            </a:path>
          </a:pathLst>
        </a:cu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54</xdr:row>
      <xdr:rowOff>66675</xdr:rowOff>
    </xdr:from>
    <xdr:to>
      <xdr:col>1</xdr:col>
      <xdr:colOff>400050</xdr:colOff>
      <xdr:row>54</xdr:row>
      <xdr:rowOff>66675</xdr:rowOff>
    </xdr:to>
    <xdr:sp>
      <xdr:nvSpPr>
        <xdr:cNvPr id="102" name="Line 122"/>
        <xdr:cNvSpPr>
          <a:spLocks/>
        </xdr:cNvSpPr>
      </xdr:nvSpPr>
      <xdr:spPr>
        <a:xfrm>
          <a:off x="523875" y="10696575"/>
          <a:ext cx="361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48</xdr:row>
      <xdr:rowOff>85725</xdr:rowOff>
    </xdr:from>
    <xdr:to>
      <xdr:col>10</xdr:col>
      <xdr:colOff>38100</xdr:colOff>
      <xdr:row>52</xdr:row>
      <xdr:rowOff>0</xdr:rowOff>
    </xdr:to>
    <xdr:sp>
      <xdr:nvSpPr>
        <xdr:cNvPr id="103" name="Line 123"/>
        <xdr:cNvSpPr>
          <a:spLocks/>
        </xdr:cNvSpPr>
      </xdr:nvSpPr>
      <xdr:spPr>
        <a:xfrm flipV="1">
          <a:off x="4438650" y="9744075"/>
          <a:ext cx="1438275" cy="5619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69</xdr:row>
      <xdr:rowOff>114300</xdr:rowOff>
    </xdr:from>
    <xdr:to>
      <xdr:col>1</xdr:col>
      <xdr:colOff>9525</xdr:colOff>
      <xdr:row>72</xdr:row>
      <xdr:rowOff>38100</xdr:rowOff>
    </xdr:to>
    <xdr:sp>
      <xdr:nvSpPr>
        <xdr:cNvPr id="104" name="AutoShape 124"/>
        <xdr:cNvSpPr>
          <a:spLocks/>
        </xdr:cNvSpPr>
      </xdr:nvSpPr>
      <xdr:spPr>
        <a:xfrm>
          <a:off x="47625" y="14011275"/>
          <a:ext cx="447675" cy="409575"/>
        </a:xfrm>
        <a:prstGeom prst="star8">
          <a:avLst/>
        </a:prstGeom>
        <a:solidFill>
          <a:srgbClr val="FF00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3
</a:t>
          </a:r>
        </a:p>
      </xdr:txBody>
    </xdr:sp>
    <xdr:clientData/>
  </xdr:twoCellAnchor>
  <xdr:twoCellAnchor>
    <xdr:from>
      <xdr:col>4</xdr:col>
      <xdr:colOff>304800</xdr:colOff>
      <xdr:row>69</xdr:row>
      <xdr:rowOff>152400</xdr:rowOff>
    </xdr:from>
    <xdr:to>
      <xdr:col>5</xdr:col>
      <xdr:colOff>9525</xdr:colOff>
      <xdr:row>73</xdr:row>
      <xdr:rowOff>0</xdr:rowOff>
    </xdr:to>
    <xdr:grpSp>
      <xdr:nvGrpSpPr>
        <xdr:cNvPr id="105" name="Group 146"/>
        <xdr:cNvGrpSpPr>
          <a:grpSpLocks/>
        </xdr:cNvGrpSpPr>
      </xdr:nvGrpSpPr>
      <xdr:grpSpPr>
        <a:xfrm>
          <a:off x="2486025" y="14049375"/>
          <a:ext cx="314325" cy="495300"/>
          <a:chOff x="228" y="1487"/>
          <a:chExt cx="41" cy="58"/>
        </a:xfrm>
        <a:solidFill>
          <a:srgbClr val="FFFFFF"/>
        </a:solidFill>
      </xdr:grpSpPr>
      <xdr:sp>
        <xdr:nvSpPr>
          <xdr:cNvPr id="106" name="Rectangle 125"/>
          <xdr:cNvSpPr>
            <a:spLocks/>
          </xdr:cNvSpPr>
        </xdr:nvSpPr>
        <xdr:spPr>
          <a:xfrm>
            <a:off x="228" y="1487"/>
            <a:ext cx="41" cy="58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Oval 127"/>
          <xdr:cNvSpPr>
            <a:spLocks/>
          </xdr:cNvSpPr>
        </xdr:nvSpPr>
        <xdr:spPr>
          <a:xfrm>
            <a:off x="234" y="1512"/>
            <a:ext cx="25" cy="21"/>
          </a:xfrm>
          <a:prstGeom prst="ellipse">
            <a:avLst/>
          </a:prstGeom>
          <a:gradFill rotWithShape="1">
            <a:gsLst>
              <a:gs pos="0">
                <a:srgbClr val="FFFFC0"/>
              </a:gs>
              <a:gs pos="100000">
                <a:srgbClr val="E8DDB6"/>
              </a:gs>
            </a:gsLst>
            <a:path path="rect">
              <a:fillToRect l="50000" t="50000" r="50000" b="50000"/>
            </a:path>
          </a:gradFill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304800</xdr:colOff>
      <xdr:row>74</xdr:row>
      <xdr:rowOff>66675</xdr:rowOff>
    </xdr:from>
    <xdr:to>
      <xdr:col>6</xdr:col>
      <xdr:colOff>0</xdr:colOff>
      <xdr:row>77</xdr:row>
      <xdr:rowOff>9525</xdr:rowOff>
    </xdr:to>
    <xdr:grpSp>
      <xdr:nvGrpSpPr>
        <xdr:cNvPr id="108" name="Group 145"/>
        <xdr:cNvGrpSpPr>
          <a:grpSpLocks/>
        </xdr:cNvGrpSpPr>
      </xdr:nvGrpSpPr>
      <xdr:grpSpPr>
        <a:xfrm>
          <a:off x="3095625" y="14773275"/>
          <a:ext cx="304800" cy="428625"/>
          <a:chOff x="316" y="1538"/>
          <a:chExt cx="39" cy="57"/>
        </a:xfrm>
        <a:solidFill>
          <a:srgbClr val="FFFFFF"/>
        </a:solidFill>
      </xdr:grpSpPr>
      <xdr:sp>
        <xdr:nvSpPr>
          <xdr:cNvPr id="109" name="Rectangle 129"/>
          <xdr:cNvSpPr>
            <a:spLocks/>
          </xdr:cNvSpPr>
        </xdr:nvSpPr>
        <xdr:spPr>
          <a:xfrm>
            <a:off x="316" y="1538"/>
            <a:ext cx="39" cy="57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Oval 130"/>
          <xdr:cNvSpPr>
            <a:spLocks/>
          </xdr:cNvSpPr>
        </xdr:nvSpPr>
        <xdr:spPr>
          <a:xfrm>
            <a:off x="325" y="1546"/>
            <a:ext cx="20" cy="18"/>
          </a:xfrm>
          <a:prstGeom prst="ellipse">
            <a:avLst/>
          </a:prstGeom>
          <a:solidFill>
            <a:srgbClr val="F9F6EB"/>
          </a:solidFill>
          <a:ln w="12700" cmpd="sng">
            <a:solidFill>
              <a:srgbClr val="E8DDB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131"/>
          <xdr:cNvSpPr>
            <a:spLocks/>
          </xdr:cNvSpPr>
        </xdr:nvSpPr>
        <xdr:spPr>
          <a:xfrm>
            <a:off x="332" y="1551"/>
            <a:ext cx="0" cy="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Line 132"/>
          <xdr:cNvSpPr>
            <a:spLocks/>
          </xdr:cNvSpPr>
        </xdr:nvSpPr>
        <xdr:spPr>
          <a:xfrm>
            <a:off x="339" y="1551"/>
            <a:ext cx="0" cy="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133"/>
          <xdr:cNvSpPr>
            <a:spLocks/>
          </xdr:cNvSpPr>
        </xdr:nvSpPr>
        <xdr:spPr>
          <a:xfrm>
            <a:off x="331" y="1575"/>
            <a:ext cx="16" cy="10"/>
          </a:xfrm>
          <a:prstGeom prst="roundRect">
            <a:avLst/>
          </a:prstGeom>
          <a:solidFill>
            <a:srgbClr val="996633"/>
          </a:solidFill>
          <a:ln w="12700" cmpd="sng">
            <a:solidFill>
              <a:srgbClr val="E8DDB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95250</xdr:colOff>
      <xdr:row>71</xdr:row>
      <xdr:rowOff>0</xdr:rowOff>
    </xdr:from>
    <xdr:to>
      <xdr:col>9</xdr:col>
      <xdr:colOff>276225</xdr:colOff>
      <xdr:row>74</xdr:row>
      <xdr:rowOff>19050</xdr:rowOff>
    </xdr:to>
    <xdr:sp>
      <xdr:nvSpPr>
        <xdr:cNvPr id="114" name="AutoShape 137"/>
        <xdr:cNvSpPr>
          <a:spLocks/>
        </xdr:cNvSpPr>
      </xdr:nvSpPr>
      <xdr:spPr>
        <a:xfrm>
          <a:off x="5324475" y="14220825"/>
          <a:ext cx="180975" cy="504825"/>
        </a:xfrm>
        <a:prstGeom prst="octagon">
          <a:avLst/>
        </a:prstGeom>
        <a:gradFill rotWithShape="1">
          <a:gsLst>
            <a:gs pos="0">
              <a:srgbClr val="663300"/>
            </a:gs>
            <a:gs pos="100000">
              <a:srgbClr val="855C33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67</xdr:row>
      <xdr:rowOff>19050</xdr:rowOff>
    </xdr:from>
    <xdr:to>
      <xdr:col>10</xdr:col>
      <xdr:colOff>85725</xdr:colOff>
      <xdr:row>71</xdr:row>
      <xdr:rowOff>0</xdr:rowOff>
    </xdr:to>
    <xdr:sp>
      <xdr:nvSpPr>
        <xdr:cNvPr id="115" name="AutoShape 135"/>
        <xdr:cNvSpPr>
          <a:spLocks/>
        </xdr:cNvSpPr>
      </xdr:nvSpPr>
      <xdr:spPr>
        <a:xfrm>
          <a:off x="4876800" y="13592175"/>
          <a:ext cx="1047750" cy="628650"/>
        </a:xfrm>
        <a:prstGeom prst="can">
          <a:avLst/>
        </a:prstGeom>
        <a:blipFill>
          <a:blip r:embed="rId5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76</xdr:row>
      <xdr:rowOff>19050</xdr:rowOff>
    </xdr:from>
    <xdr:to>
      <xdr:col>9</xdr:col>
      <xdr:colOff>561975</xdr:colOff>
      <xdr:row>77</xdr:row>
      <xdr:rowOff>152400</xdr:rowOff>
    </xdr:to>
    <xdr:sp>
      <xdr:nvSpPr>
        <xdr:cNvPr id="116" name="AutoShape 139"/>
        <xdr:cNvSpPr>
          <a:spLocks/>
        </xdr:cNvSpPr>
      </xdr:nvSpPr>
      <xdr:spPr>
        <a:xfrm>
          <a:off x="5067300" y="15049500"/>
          <a:ext cx="723900" cy="295275"/>
        </a:xfrm>
        <a:prstGeom prst="donut">
          <a:avLst/>
        </a:prstGeom>
        <a:gradFill rotWithShape="1">
          <a:gsLst>
            <a:gs pos="0">
              <a:srgbClr val="FFCC00"/>
            </a:gs>
            <a:gs pos="100000">
              <a:srgbClr val="FFFF99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74</xdr:row>
      <xdr:rowOff>28575</xdr:rowOff>
    </xdr:from>
    <xdr:to>
      <xdr:col>9</xdr:col>
      <xdr:colOff>285750</xdr:colOff>
      <xdr:row>77</xdr:row>
      <xdr:rowOff>28575</xdr:rowOff>
    </xdr:to>
    <xdr:sp>
      <xdr:nvSpPr>
        <xdr:cNvPr id="117" name="AutoShape 138"/>
        <xdr:cNvSpPr>
          <a:spLocks/>
        </xdr:cNvSpPr>
      </xdr:nvSpPr>
      <xdr:spPr>
        <a:xfrm>
          <a:off x="5334000" y="14735175"/>
          <a:ext cx="180975" cy="485775"/>
        </a:xfrm>
        <a:prstGeom prst="octagon">
          <a:avLst/>
        </a:prstGeom>
        <a:gradFill rotWithShape="1">
          <a:gsLst>
            <a:gs pos="0">
              <a:srgbClr val="663300"/>
            </a:gs>
            <a:gs pos="100000">
              <a:srgbClr val="855C33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76</xdr:row>
      <xdr:rowOff>57150</xdr:rowOff>
    </xdr:from>
    <xdr:to>
      <xdr:col>8</xdr:col>
      <xdr:colOff>438150</xdr:colOff>
      <xdr:row>79</xdr:row>
      <xdr:rowOff>19050</xdr:rowOff>
    </xdr:to>
    <xdr:sp>
      <xdr:nvSpPr>
        <xdr:cNvPr id="118" name="Arc 149"/>
        <xdr:cNvSpPr>
          <a:spLocks/>
        </xdr:cNvSpPr>
      </xdr:nvSpPr>
      <xdr:spPr>
        <a:xfrm flipH="1" flipV="1">
          <a:off x="3286125" y="15087600"/>
          <a:ext cx="1771650" cy="447675"/>
        </a:xfrm>
        <a:prstGeom prst="arc">
          <a:avLst>
            <a:gd name="adj1" fmla="val -15790731"/>
            <a:gd name="adj2" fmla="val 28671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76</xdr:row>
      <xdr:rowOff>76200</xdr:rowOff>
    </xdr:from>
    <xdr:to>
      <xdr:col>8</xdr:col>
      <xdr:colOff>514350</xdr:colOff>
      <xdr:row>79</xdr:row>
      <xdr:rowOff>38100</xdr:rowOff>
    </xdr:to>
    <xdr:sp>
      <xdr:nvSpPr>
        <xdr:cNvPr id="119" name="Arc 150"/>
        <xdr:cNvSpPr>
          <a:spLocks/>
        </xdr:cNvSpPr>
      </xdr:nvSpPr>
      <xdr:spPr>
        <a:xfrm rot="7401" flipV="1">
          <a:off x="2905125" y="15106650"/>
          <a:ext cx="2228850" cy="447675"/>
        </a:xfrm>
        <a:prstGeom prst="arc">
          <a:avLst>
            <a:gd name="adj1" fmla="val -16251851"/>
            <a:gd name="adj2" fmla="val -7956666"/>
            <a:gd name="adj3" fmla="val 30282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79</xdr:row>
      <xdr:rowOff>9525</xdr:rowOff>
    </xdr:from>
    <xdr:to>
      <xdr:col>7</xdr:col>
      <xdr:colOff>400050</xdr:colOff>
      <xdr:row>79</xdr:row>
      <xdr:rowOff>85725</xdr:rowOff>
    </xdr:to>
    <xdr:sp>
      <xdr:nvSpPr>
        <xdr:cNvPr id="120" name="AutoShape 151"/>
        <xdr:cNvSpPr>
          <a:spLocks/>
        </xdr:cNvSpPr>
      </xdr:nvSpPr>
      <xdr:spPr>
        <a:xfrm>
          <a:off x="3943350" y="15525750"/>
          <a:ext cx="466725" cy="76200"/>
        </a:xfrm>
        <a:custGeom>
          <a:pathLst>
            <a:path h="12" w="46">
              <a:moveTo>
                <a:pt x="0" y="0"/>
              </a:moveTo>
              <a:lnTo>
                <a:pt x="1" y="3"/>
              </a:lnTo>
              <a:lnTo>
                <a:pt x="10" y="11"/>
              </a:lnTo>
              <a:lnTo>
                <a:pt x="27" y="12"/>
              </a:lnTo>
              <a:lnTo>
                <a:pt x="34" y="9"/>
              </a:lnTo>
              <a:lnTo>
                <a:pt x="40" y="6"/>
              </a:lnTo>
              <a:lnTo>
                <a:pt x="46" y="1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11</xdr:row>
      <xdr:rowOff>85725</xdr:rowOff>
    </xdr:from>
    <xdr:to>
      <xdr:col>7</xdr:col>
      <xdr:colOff>657225</xdr:colOff>
      <xdr:row>11</xdr:row>
      <xdr:rowOff>85725</xdr:rowOff>
    </xdr:to>
    <xdr:sp>
      <xdr:nvSpPr>
        <xdr:cNvPr id="1" name="Line 29"/>
        <xdr:cNvSpPr>
          <a:spLocks/>
        </xdr:cNvSpPr>
      </xdr:nvSpPr>
      <xdr:spPr>
        <a:xfrm>
          <a:off x="2647950" y="1943100"/>
          <a:ext cx="16097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17</xdr:row>
      <xdr:rowOff>66675</xdr:rowOff>
    </xdr:from>
    <xdr:to>
      <xdr:col>5</xdr:col>
      <xdr:colOff>590550</xdr:colOff>
      <xdr:row>20</xdr:row>
      <xdr:rowOff>161925</xdr:rowOff>
    </xdr:to>
    <xdr:grpSp>
      <xdr:nvGrpSpPr>
        <xdr:cNvPr id="2" name="Group 57"/>
        <xdr:cNvGrpSpPr>
          <a:grpSpLocks/>
        </xdr:cNvGrpSpPr>
      </xdr:nvGrpSpPr>
      <xdr:grpSpPr>
        <a:xfrm>
          <a:off x="2295525" y="2971800"/>
          <a:ext cx="390525" cy="581025"/>
          <a:chOff x="277" y="313"/>
          <a:chExt cx="41" cy="61"/>
        </a:xfrm>
        <a:solidFill>
          <a:srgbClr val="FFFFFF"/>
        </a:solidFill>
      </xdr:grpSpPr>
      <xdr:sp>
        <xdr:nvSpPr>
          <xdr:cNvPr id="3" name="Oval 50"/>
          <xdr:cNvSpPr>
            <a:spLocks/>
          </xdr:cNvSpPr>
        </xdr:nvSpPr>
        <xdr:spPr>
          <a:xfrm>
            <a:off x="277" y="313"/>
            <a:ext cx="41" cy="35"/>
          </a:xfrm>
          <a:prstGeom prst="ellipse">
            <a:avLst/>
          </a:prstGeom>
          <a:solidFill>
            <a:srgbClr val="FFFF99"/>
          </a:solidFill>
          <a:ln w="57150" cmpd="sng">
            <a:solidFill>
              <a:srgbClr val="FFFF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" name="Group 4"/>
          <xdr:cNvGrpSpPr>
            <a:grpSpLocks/>
          </xdr:cNvGrpSpPr>
        </xdr:nvGrpSpPr>
        <xdr:grpSpPr>
          <a:xfrm>
            <a:off x="277" y="314"/>
            <a:ext cx="41" cy="60"/>
            <a:chOff x="289" y="201"/>
            <a:chExt cx="41" cy="60"/>
          </a:xfrm>
          <a:solidFill>
            <a:srgbClr val="FFFFFF"/>
          </a:solidFill>
        </xdr:grpSpPr>
        <xdr:sp>
          <xdr:nvSpPr>
            <xdr:cNvPr id="6" name="Rectangle 3"/>
            <xdr:cNvSpPr>
              <a:spLocks/>
            </xdr:cNvSpPr>
          </xdr:nvSpPr>
          <xdr:spPr>
            <a:xfrm>
              <a:off x="290" y="245"/>
              <a:ext cx="37" cy="16"/>
            </a:xfrm>
            <a:prstGeom prst="rect">
              <a:avLst/>
            </a:prstGeom>
            <a:blipFill>
              <a:blip r:embed="rId1"/>
              <a:srcRect/>
              <a:stretch>
                <a:fillRect/>
              </a:stretch>
            </a:blip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238125</xdr:colOff>
      <xdr:row>8</xdr:row>
      <xdr:rowOff>38100</xdr:rowOff>
    </xdr:from>
    <xdr:to>
      <xdr:col>5</xdr:col>
      <xdr:colOff>685800</xdr:colOff>
      <xdr:row>11</xdr:row>
      <xdr:rowOff>142875</xdr:rowOff>
    </xdr:to>
    <xdr:grpSp>
      <xdr:nvGrpSpPr>
        <xdr:cNvPr id="7" name="Group 56"/>
        <xdr:cNvGrpSpPr>
          <a:grpSpLocks/>
        </xdr:cNvGrpSpPr>
      </xdr:nvGrpSpPr>
      <xdr:grpSpPr>
        <a:xfrm>
          <a:off x="2333625" y="1409700"/>
          <a:ext cx="447675" cy="590550"/>
          <a:chOff x="270" y="157"/>
          <a:chExt cx="47" cy="62"/>
        </a:xfrm>
        <a:solidFill>
          <a:srgbClr val="FFFFFF"/>
        </a:solidFill>
      </xdr:grpSpPr>
      <xdr:sp>
        <xdr:nvSpPr>
          <xdr:cNvPr id="8" name="Oval 51"/>
          <xdr:cNvSpPr>
            <a:spLocks/>
          </xdr:cNvSpPr>
        </xdr:nvSpPr>
        <xdr:spPr>
          <a:xfrm>
            <a:off x="270" y="157"/>
            <a:ext cx="47" cy="36"/>
          </a:xfrm>
          <a:prstGeom prst="ellipse">
            <a:avLst/>
          </a:prstGeom>
          <a:solidFill>
            <a:srgbClr val="FFFF99"/>
          </a:solidFill>
          <a:ln w="57150" cmpd="sng">
            <a:solidFill>
              <a:srgbClr val="FFFF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9" name="Group 5"/>
          <xdr:cNvGrpSpPr>
            <a:grpSpLocks/>
          </xdr:cNvGrpSpPr>
        </xdr:nvGrpSpPr>
        <xdr:grpSpPr>
          <a:xfrm>
            <a:off x="274" y="159"/>
            <a:ext cx="41" cy="60"/>
            <a:chOff x="289" y="201"/>
            <a:chExt cx="41" cy="60"/>
          </a:xfrm>
          <a:solidFill>
            <a:srgbClr val="FFFFFF"/>
          </a:solidFill>
        </xdr:grpSpPr>
        <xdr:sp>
          <xdr:nvSpPr>
            <xdr:cNvPr id="11" name="Rectangle 7"/>
            <xdr:cNvSpPr>
              <a:spLocks/>
            </xdr:cNvSpPr>
          </xdr:nvSpPr>
          <xdr:spPr>
            <a:xfrm>
              <a:off x="290" y="245"/>
              <a:ext cx="37" cy="16"/>
            </a:xfrm>
            <a:prstGeom prst="rect">
              <a:avLst/>
            </a:prstGeom>
            <a:blipFill>
              <a:blip r:embed="rId2"/>
              <a:srcRect/>
              <a:stretch>
                <a:fillRect/>
              </a:stretch>
            </a:blip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638175</xdr:colOff>
      <xdr:row>8</xdr:row>
      <xdr:rowOff>57150</xdr:rowOff>
    </xdr:from>
    <xdr:to>
      <xdr:col>7</xdr:col>
      <xdr:colOff>1028700</xdr:colOff>
      <xdr:row>11</xdr:row>
      <xdr:rowOff>142875</xdr:rowOff>
    </xdr:to>
    <xdr:grpSp>
      <xdr:nvGrpSpPr>
        <xdr:cNvPr id="12" name="Group 55"/>
        <xdr:cNvGrpSpPr>
          <a:grpSpLocks/>
        </xdr:cNvGrpSpPr>
      </xdr:nvGrpSpPr>
      <xdr:grpSpPr>
        <a:xfrm>
          <a:off x="4238625" y="1428750"/>
          <a:ext cx="390525" cy="571500"/>
          <a:chOff x="430" y="159"/>
          <a:chExt cx="41" cy="60"/>
        </a:xfrm>
        <a:solidFill>
          <a:srgbClr val="FFFFFF"/>
        </a:solidFill>
      </xdr:grpSpPr>
      <xdr:sp>
        <xdr:nvSpPr>
          <xdr:cNvPr id="13" name="Oval 52"/>
          <xdr:cNvSpPr>
            <a:spLocks/>
          </xdr:cNvSpPr>
        </xdr:nvSpPr>
        <xdr:spPr>
          <a:xfrm>
            <a:off x="430" y="159"/>
            <a:ext cx="41" cy="35"/>
          </a:xfrm>
          <a:prstGeom prst="ellipse">
            <a:avLst/>
          </a:prstGeom>
          <a:solidFill>
            <a:srgbClr val="FFFF99"/>
          </a:solidFill>
          <a:ln w="57150" cmpd="sng">
            <a:solidFill>
              <a:srgbClr val="FFFF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4" name="Group 8"/>
          <xdr:cNvGrpSpPr>
            <a:grpSpLocks/>
          </xdr:cNvGrpSpPr>
        </xdr:nvGrpSpPr>
        <xdr:grpSpPr>
          <a:xfrm>
            <a:off x="430" y="159"/>
            <a:ext cx="41" cy="60"/>
            <a:chOff x="289" y="201"/>
            <a:chExt cx="41" cy="60"/>
          </a:xfrm>
          <a:solidFill>
            <a:srgbClr val="FFFFFF"/>
          </a:solidFill>
        </xdr:grpSpPr>
        <xdr:sp>
          <xdr:nvSpPr>
            <xdr:cNvPr id="16" name="Rectangle 10"/>
            <xdr:cNvSpPr>
              <a:spLocks/>
            </xdr:cNvSpPr>
          </xdr:nvSpPr>
          <xdr:spPr>
            <a:xfrm>
              <a:off x="290" y="245"/>
              <a:ext cx="37" cy="16"/>
            </a:xfrm>
            <a:prstGeom prst="rect">
              <a:avLst/>
            </a:prstGeom>
            <a:blipFill>
              <a:blip r:embed="rId3"/>
              <a:srcRect/>
              <a:stretch>
                <a:fillRect/>
              </a:stretch>
            </a:blip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57150</xdr:colOff>
      <xdr:row>16</xdr:row>
      <xdr:rowOff>28575</xdr:rowOff>
    </xdr:from>
    <xdr:to>
      <xdr:col>4</xdr:col>
      <xdr:colOff>333375</xdr:colOff>
      <xdr:row>21</xdr:row>
      <xdr:rowOff>114300</xdr:rowOff>
    </xdr:to>
    <xdr:sp>
      <xdr:nvSpPr>
        <xdr:cNvPr id="17" name="TextBox 14"/>
        <xdr:cNvSpPr txBox="1">
          <a:spLocks noChangeArrowheads="1"/>
        </xdr:cNvSpPr>
      </xdr:nvSpPr>
      <xdr:spPr>
        <a:xfrm>
          <a:off x="1476375" y="2733675"/>
          <a:ext cx="514350" cy="971550"/>
        </a:xfrm>
        <a:prstGeom prst="rect">
          <a:avLst/>
        </a:prstGeom>
        <a:solidFill>
          <a:srgbClr val="FF0000"/>
        </a:solidFill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14</xdr:row>
      <xdr:rowOff>152400</xdr:rowOff>
    </xdr:from>
    <xdr:to>
      <xdr:col>3</xdr:col>
      <xdr:colOff>114300</xdr:colOff>
      <xdr:row>15</xdr:row>
      <xdr:rowOff>38100</xdr:rowOff>
    </xdr:to>
    <xdr:sp>
      <xdr:nvSpPr>
        <xdr:cNvPr id="18" name="AutoShape 19"/>
        <xdr:cNvSpPr>
          <a:spLocks/>
        </xdr:cNvSpPr>
      </xdr:nvSpPr>
      <xdr:spPr>
        <a:xfrm>
          <a:off x="1438275" y="2533650"/>
          <a:ext cx="95250" cy="47625"/>
        </a:xfrm>
        <a:prstGeom prst="can">
          <a:avLst/>
        </a:prstGeom>
        <a:solidFill>
          <a:srgbClr val="FF9900"/>
        </a:solidFill>
        <a:ln w="57150" cmpd="sng">
          <a:solidFill>
            <a:srgbClr val="D3D3D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14</xdr:row>
      <xdr:rowOff>28575</xdr:rowOff>
    </xdr:from>
    <xdr:to>
      <xdr:col>4</xdr:col>
      <xdr:colOff>104775</xdr:colOff>
      <xdr:row>14</xdr:row>
      <xdr:rowOff>142875</xdr:rowOff>
    </xdr:to>
    <xdr:sp>
      <xdr:nvSpPr>
        <xdr:cNvPr id="19" name="Line 20"/>
        <xdr:cNvSpPr>
          <a:spLocks/>
        </xdr:cNvSpPr>
      </xdr:nvSpPr>
      <xdr:spPr>
        <a:xfrm flipV="1">
          <a:off x="1552575" y="2409825"/>
          <a:ext cx="209550" cy="114300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15</xdr:row>
      <xdr:rowOff>66675</xdr:rowOff>
    </xdr:from>
    <xdr:to>
      <xdr:col>4</xdr:col>
      <xdr:colOff>276225</xdr:colOff>
      <xdr:row>15</xdr:row>
      <xdr:rowOff>104775</xdr:rowOff>
    </xdr:to>
    <xdr:sp>
      <xdr:nvSpPr>
        <xdr:cNvPr id="20" name="Line 21"/>
        <xdr:cNvSpPr>
          <a:spLocks/>
        </xdr:cNvSpPr>
      </xdr:nvSpPr>
      <xdr:spPr>
        <a:xfrm flipV="1">
          <a:off x="1657350" y="2609850"/>
          <a:ext cx="276225" cy="38100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11</xdr:row>
      <xdr:rowOff>66675</xdr:rowOff>
    </xdr:from>
    <xdr:to>
      <xdr:col>5</xdr:col>
      <xdr:colOff>276225</xdr:colOff>
      <xdr:row>14</xdr:row>
      <xdr:rowOff>28575</xdr:rowOff>
    </xdr:to>
    <xdr:sp>
      <xdr:nvSpPr>
        <xdr:cNvPr id="21" name="AutoShape 23"/>
        <xdr:cNvSpPr>
          <a:spLocks/>
        </xdr:cNvSpPr>
      </xdr:nvSpPr>
      <xdr:spPr>
        <a:xfrm>
          <a:off x="1752600" y="1924050"/>
          <a:ext cx="619125" cy="485775"/>
        </a:xfrm>
        <a:custGeom>
          <a:pathLst>
            <a:path h="44" w="67">
              <a:moveTo>
                <a:pt x="0" y="44"/>
              </a:moveTo>
              <a:cubicBezTo>
                <a:pt x="9" y="42"/>
                <a:pt x="18" y="41"/>
                <a:pt x="22" y="39"/>
              </a:cubicBezTo>
              <a:cubicBezTo>
                <a:pt x="26" y="37"/>
                <a:pt x="26" y="34"/>
                <a:pt x="26" y="32"/>
              </a:cubicBezTo>
              <a:cubicBezTo>
                <a:pt x="26" y="30"/>
                <a:pt x="24" y="28"/>
                <a:pt x="25" y="25"/>
              </a:cubicBezTo>
              <a:cubicBezTo>
                <a:pt x="26" y="22"/>
                <a:pt x="30" y="19"/>
                <a:pt x="32" y="16"/>
              </a:cubicBezTo>
              <a:cubicBezTo>
                <a:pt x="34" y="13"/>
                <a:pt x="37" y="11"/>
                <a:pt x="40" y="9"/>
              </a:cubicBezTo>
              <a:cubicBezTo>
                <a:pt x="43" y="7"/>
                <a:pt x="45" y="3"/>
                <a:pt x="49" y="2"/>
              </a:cubicBezTo>
              <a:cubicBezTo>
                <a:pt x="53" y="1"/>
                <a:pt x="64" y="1"/>
                <a:pt x="67" y="0"/>
              </a:cubicBezTo>
            </a:path>
          </a:pathLst>
        </a:cu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15</xdr:row>
      <xdr:rowOff>66675</xdr:rowOff>
    </xdr:from>
    <xdr:to>
      <xdr:col>5</xdr:col>
      <xdr:colOff>190500</xdr:colOff>
      <xdr:row>20</xdr:row>
      <xdr:rowOff>85725</xdr:rowOff>
    </xdr:to>
    <xdr:sp>
      <xdr:nvSpPr>
        <xdr:cNvPr id="22" name="AutoShape 25"/>
        <xdr:cNvSpPr>
          <a:spLocks/>
        </xdr:cNvSpPr>
      </xdr:nvSpPr>
      <xdr:spPr>
        <a:xfrm>
          <a:off x="1924050" y="2609850"/>
          <a:ext cx="361950" cy="866775"/>
        </a:xfrm>
        <a:custGeom>
          <a:pathLst>
            <a:path h="87" w="56">
              <a:moveTo>
                <a:pt x="0" y="1"/>
              </a:moveTo>
              <a:cubicBezTo>
                <a:pt x="3" y="0"/>
                <a:pt x="7" y="0"/>
                <a:pt x="10" y="2"/>
              </a:cubicBezTo>
              <a:cubicBezTo>
                <a:pt x="13" y="4"/>
                <a:pt x="17" y="9"/>
                <a:pt x="18" y="13"/>
              </a:cubicBezTo>
              <a:cubicBezTo>
                <a:pt x="19" y="17"/>
                <a:pt x="16" y="24"/>
                <a:pt x="15" y="28"/>
              </a:cubicBezTo>
              <a:cubicBezTo>
                <a:pt x="14" y="32"/>
                <a:pt x="12" y="35"/>
                <a:pt x="11" y="39"/>
              </a:cubicBezTo>
              <a:cubicBezTo>
                <a:pt x="10" y="43"/>
                <a:pt x="9" y="46"/>
                <a:pt x="8" y="50"/>
              </a:cubicBezTo>
              <a:cubicBezTo>
                <a:pt x="7" y="54"/>
                <a:pt x="7" y="58"/>
                <a:pt x="7" y="62"/>
              </a:cubicBezTo>
              <a:cubicBezTo>
                <a:pt x="7" y="66"/>
                <a:pt x="9" y="70"/>
                <a:pt x="11" y="73"/>
              </a:cubicBezTo>
              <a:cubicBezTo>
                <a:pt x="13" y="76"/>
                <a:pt x="15" y="81"/>
                <a:pt x="17" y="83"/>
              </a:cubicBezTo>
              <a:cubicBezTo>
                <a:pt x="19" y="85"/>
                <a:pt x="22" y="85"/>
                <a:pt x="25" y="86"/>
              </a:cubicBezTo>
              <a:cubicBezTo>
                <a:pt x="28" y="87"/>
                <a:pt x="31" y="87"/>
                <a:pt x="34" y="87"/>
              </a:cubicBezTo>
              <a:cubicBezTo>
                <a:pt x="37" y="87"/>
                <a:pt x="40" y="87"/>
                <a:pt x="43" y="87"/>
              </a:cubicBezTo>
              <a:cubicBezTo>
                <a:pt x="46" y="87"/>
                <a:pt x="48" y="86"/>
                <a:pt x="50" y="86"/>
              </a:cubicBezTo>
              <a:cubicBezTo>
                <a:pt x="52" y="86"/>
                <a:pt x="55" y="87"/>
                <a:pt x="56" y="87"/>
              </a:cubicBezTo>
            </a:path>
          </a:pathLst>
        </a:cu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647700</xdr:colOff>
      <xdr:row>17</xdr:row>
      <xdr:rowOff>66675</xdr:rowOff>
    </xdr:from>
    <xdr:to>
      <xdr:col>7</xdr:col>
      <xdr:colOff>1038225</xdr:colOff>
      <xdr:row>21</xdr:row>
      <xdr:rowOff>0</xdr:rowOff>
    </xdr:to>
    <xdr:grpSp>
      <xdr:nvGrpSpPr>
        <xdr:cNvPr id="23" name="Group 58"/>
        <xdr:cNvGrpSpPr>
          <a:grpSpLocks/>
        </xdr:cNvGrpSpPr>
      </xdr:nvGrpSpPr>
      <xdr:grpSpPr>
        <a:xfrm>
          <a:off x="4248150" y="2971800"/>
          <a:ext cx="390525" cy="619125"/>
          <a:chOff x="430" y="314"/>
          <a:chExt cx="41" cy="61"/>
        </a:xfrm>
        <a:solidFill>
          <a:srgbClr val="FFFFFF"/>
        </a:solidFill>
      </xdr:grpSpPr>
      <xdr:sp>
        <xdr:nvSpPr>
          <xdr:cNvPr id="24" name="Oval 48"/>
          <xdr:cNvSpPr>
            <a:spLocks/>
          </xdr:cNvSpPr>
        </xdr:nvSpPr>
        <xdr:spPr>
          <a:xfrm>
            <a:off x="430" y="314"/>
            <a:ext cx="41" cy="35"/>
          </a:xfrm>
          <a:prstGeom prst="ellipse">
            <a:avLst/>
          </a:prstGeom>
          <a:solidFill>
            <a:srgbClr val="FFFF99"/>
          </a:solidFill>
          <a:ln w="57150" cmpd="sng">
            <a:solidFill>
              <a:srgbClr val="FFFF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13"/>
          <xdr:cNvSpPr>
            <a:spLocks/>
          </xdr:cNvSpPr>
        </xdr:nvSpPr>
        <xdr:spPr>
          <a:xfrm>
            <a:off x="431" y="359"/>
            <a:ext cx="37" cy="16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1000125</xdr:colOff>
      <xdr:row>11</xdr:row>
      <xdr:rowOff>66675</xdr:rowOff>
    </xdr:from>
    <xdr:to>
      <xdr:col>7</xdr:col>
      <xdr:colOff>1524000</xdr:colOff>
      <xdr:row>20</xdr:row>
      <xdr:rowOff>152400</xdr:rowOff>
    </xdr:to>
    <xdr:sp>
      <xdr:nvSpPr>
        <xdr:cNvPr id="27" name="AutoShape 30"/>
        <xdr:cNvSpPr>
          <a:spLocks/>
        </xdr:cNvSpPr>
      </xdr:nvSpPr>
      <xdr:spPr>
        <a:xfrm>
          <a:off x="4600575" y="1924050"/>
          <a:ext cx="523875" cy="1619250"/>
        </a:xfrm>
        <a:custGeom>
          <a:pathLst>
            <a:path h="160" w="51">
              <a:moveTo>
                <a:pt x="1" y="0"/>
              </a:moveTo>
              <a:cubicBezTo>
                <a:pt x="14" y="1"/>
                <a:pt x="27" y="3"/>
                <a:pt x="33" y="6"/>
              </a:cubicBezTo>
              <a:cubicBezTo>
                <a:pt x="39" y="9"/>
                <a:pt x="35" y="13"/>
                <a:pt x="37" y="17"/>
              </a:cubicBezTo>
              <a:cubicBezTo>
                <a:pt x="39" y="21"/>
                <a:pt x="44" y="22"/>
                <a:pt x="46" y="28"/>
              </a:cubicBezTo>
              <a:cubicBezTo>
                <a:pt x="48" y="34"/>
                <a:pt x="49" y="45"/>
                <a:pt x="50" y="51"/>
              </a:cubicBezTo>
              <a:cubicBezTo>
                <a:pt x="51" y="57"/>
                <a:pt x="51" y="61"/>
                <a:pt x="51" y="67"/>
              </a:cubicBezTo>
              <a:cubicBezTo>
                <a:pt x="51" y="73"/>
                <a:pt x="48" y="83"/>
                <a:pt x="48" y="90"/>
              </a:cubicBezTo>
              <a:cubicBezTo>
                <a:pt x="48" y="97"/>
                <a:pt x="48" y="105"/>
                <a:pt x="48" y="111"/>
              </a:cubicBezTo>
              <a:cubicBezTo>
                <a:pt x="48" y="117"/>
                <a:pt x="46" y="120"/>
                <a:pt x="45" y="125"/>
              </a:cubicBezTo>
              <a:cubicBezTo>
                <a:pt x="44" y="130"/>
                <a:pt x="43" y="136"/>
                <a:pt x="42" y="140"/>
              </a:cubicBezTo>
              <a:cubicBezTo>
                <a:pt x="41" y="144"/>
                <a:pt x="39" y="146"/>
                <a:pt x="37" y="149"/>
              </a:cubicBezTo>
              <a:cubicBezTo>
                <a:pt x="35" y="152"/>
                <a:pt x="33" y="155"/>
                <a:pt x="29" y="157"/>
              </a:cubicBezTo>
              <a:cubicBezTo>
                <a:pt x="25" y="159"/>
                <a:pt x="17" y="160"/>
                <a:pt x="12" y="160"/>
              </a:cubicBezTo>
              <a:cubicBezTo>
                <a:pt x="7" y="160"/>
                <a:pt x="2" y="159"/>
                <a:pt x="0" y="159"/>
              </a:cubicBezTo>
            </a:path>
          </a:pathLst>
        </a:cu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21</xdr:row>
      <xdr:rowOff>85725</xdr:rowOff>
    </xdr:from>
    <xdr:to>
      <xdr:col>7</xdr:col>
      <xdr:colOff>0</xdr:colOff>
      <xdr:row>23</xdr:row>
      <xdr:rowOff>0</xdr:rowOff>
    </xdr:to>
    <xdr:sp>
      <xdr:nvSpPr>
        <xdr:cNvPr id="28" name="TextBox 35"/>
        <xdr:cNvSpPr txBox="1">
          <a:spLocks noChangeArrowheads="1"/>
        </xdr:cNvSpPr>
      </xdr:nvSpPr>
      <xdr:spPr>
        <a:xfrm>
          <a:off x="3048000" y="3676650"/>
          <a:ext cx="552450" cy="447675"/>
        </a:xfrm>
        <a:prstGeom prst="rect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21</xdr:row>
      <xdr:rowOff>161925</xdr:rowOff>
    </xdr:from>
    <xdr:to>
      <xdr:col>6</xdr:col>
      <xdr:colOff>552450</xdr:colOff>
      <xdr:row>22</xdr:row>
      <xdr:rowOff>133350</xdr:rowOff>
    </xdr:to>
    <xdr:sp>
      <xdr:nvSpPr>
        <xdr:cNvPr id="29" name="TextBox 36"/>
        <xdr:cNvSpPr txBox="1">
          <a:spLocks noChangeArrowheads="1"/>
        </xdr:cNvSpPr>
      </xdr:nvSpPr>
      <xdr:spPr>
        <a:xfrm>
          <a:off x="3114675" y="3752850"/>
          <a:ext cx="4286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0.20 A</a:t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647700</xdr:colOff>
      <xdr:row>21</xdr:row>
      <xdr:rowOff>9525</xdr:rowOff>
    </xdr:to>
    <xdr:sp>
      <xdr:nvSpPr>
        <xdr:cNvPr id="30" name="AutoShape 42"/>
        <xdr:cNvSpPr>
          <a:spLocks/>
        </xdr:cNvSpPr>
      </xdr:nvSpPr>
      <xdr:spPr>
        <a:xfrm>
          <a:off x="3371850" y="3390900"/>
          <a:ext cx="876300" cy="209550"/>
        </a:xfrm>
        <a:custGeom>
          <a:pathLst>
            <a:path h="24" w="89">
              <a:moveTo>
                <a:pt x="89" y="16"/>
              </a:moveTo>
              <a:cubicBezTo>
                <a:pt x="78" y="14"/>
                <a:pt x="68" y="13"/>
                <a:pt x="57" y="13"/>
              </a:cubicBezTo>
              <a:cubicBezTo>
                <a:pt x="46" y="12"/>
                <a:pt x="39" y="14"/>
                <a:pt x="30" y="12"/>
              </a:cubicBezTo>
              <a:cubicBezTo>
                <a:pt x="21" y="10"/>
                <a:pt x="10" y="2"/>
                <a:pt x="5" y="1"/>
              </a:cubicBezTo>
              <a:cubicBezTo>
                <a:pt x="0" y="0"/>
                <a:pt x="2" y="4"/>
                <a:pt x="2" y="7"/>
              </a:cubicBezTo>
              <a:cubicBezTo>
                <a:pt x="2" y="10"/>
                <a:pt x="3" y="16"/>
                <a:pt x="3" y="19"/>
              </a:cubicBezTo>
              <a:cubicBezTo>
                <a:pt x="3" y="22"/>
                <a:pt x="3" y="23"/>
                <a:pt x="3" y="24"/>
              </a:cubicBezTo>
            </a:path>
          </a:pathLst>
        </a:cu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571500</xdr:colOff>
      <xdr:row>19</xdr:row>
      <xdr:rowOff>114300</xdr:rowOff>
    </xdr:from>
    <xdr:to>
      <xdr:col>6</xdr:col>
      <xdr:colOff>161925</xdr:colOff>
      <xdr:row>21</xdr:row>
      <xdr:rowOff>38100</xdr:rowOff>
    </xdr:to>
    <xdr:sp>
      <xdr:nvSpPr>
        <xdr:cNvPr id="31" name="AutoShape 47"/>
        <xdr:cNvSpPr>
          <a:spLocks/>
        </xdr:cNvSpPr>
      </xdr:nvSpPr>
      <xdr:spPr>
        <a:xfrm>
          <a:off x="2667000" y="3343275"/>
          <a:ext cx="485775" cy="285750"/>
        </a:xfrm>
        <a:custGeom>
          <a:pathLst>
            <a:path h="26" w="51">
              <a:moveTo>
                <a:pt x="0" y="14"/>
              </a:moveTo>
              <a:cubicBezTo>
                <a:pt x="2" y="13"/>
                <a:pt x="4" y="12"/>
                <a:pt x="7" y="11"/>
              </a:cubicBezTo>
              <a:cubicBezTo>
                <a:pt x="10" y="10"/>
                <a:pt x="14" y="6"/>
                <a:pt x="17" y="5"/>
              </a:cubicBezTo>
              <a:cubicBezTo>
                <a:pt x="20" y="4"/>
                <a:pt x="23" y="3"/>
                <a:pt x="26" y="2"/>
              </a:cubicBezTo>
              <a:cubicBezTo>
                <a:pt x="29" y="1"/>
                <a:pt x="33" y="0"/>
                <a:pt x="37" y="1"/>
              </a:cubicBezTo>
              <a:cubicBezTo>
                <a:pt x="41" y="2"/>
                <a:pt x="47" y="7"/>
                <a:pt x="49" y="10"/>
              </a:cubicBezTo>
              <a:cubicBezTo>
                <a:pt x="51" y="13"/>
                <a:pt x="50" y="17"/>
                <a:pt x="50" y="20"/>
              </a:cubicBezTo>
              <a:cubicBezTo>
                <a:pt x="50" y="23"/>
                <a:pt x="50" y="25"/>
                <a:pt x="50" y="26"/>
              </a:cubicBez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15</xdr:row>
      <xdr:rowOff>95250</xdr:rowOff>
    </xdr:from>
    <xdr:to>
      <xdr:col>4</xdr:col>
      <xdr:colOff>57150</xdr:colOff>
      <xdr:row>15</xdr:row>
      <xdr:rowOff>142875</xdr:rowOff>
    </xdr:to>
    <xdr:sp>
      <xdr:nvSpPr>
        <xdr:cNvPr id="32" name="AutoShape 18"/>
        <xdr:cNvSpPr>
          <a:spLocks/>
        </xdr:cNvSpPr>
      </xdr:nvSpPr>
      <xdr:spPr>
        <a:xfrm>
          <a:off x="1619250" y="2638425"/>
          <a:ext cx="95250" cy="47625"/>
        </a:xfrm>
        <a:prstGeom prst="can">
          <a:avLst/>
        </a:prstGeom>
        <a:solidFill>
          <a:srgbClr val="D3D3D3"/>
        </a:solidFill>
        <a:ln w="57150" cmpd="sng">
          <a:solidFill>
            <a:srgbClr val="D3D3D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8</xdr:row>
      <xdr:rowOff>47625</xdr:rowOff>
    </xdr:from>
    <xdr:to>
      <xdr:col>3</xdr:col>
      <xdr:colOff>152400</xdr:colOff>
      <xdr:row>12</xdr:row>
      <xdr:rowOff>47625</xdr:rowOff>
    </xdr:to>
    <xdr:sp>
      <xdr:nvSpPr>
        <xdr:cNvPr id="33" name="AutoShape 64"/>
        <xdr:cNvSpPr>
          <a:spLocks/>
        </xdr:cNvSpPr>
      </xdr:nvSpPr>
      <xdr:spPr>
        <a:xfrm flipV="1">
          <a:off x="781050" y="1419225"/>
          <a:ext cx="790575" cy="647700"/>
        </a:xfrm>
        <a:prstGeom prst="wedgeRoundRectCallout">
          <a:avLst>
            <a:gd name="adj1" fmla="val -69277"/>
            <a:gd name="adj2" fmla="val 23527"/>
          </a:avLst>
        </a:prstGeom>
        <a:solidFill>
          <a:srgbClr val="C0C0C0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Find the unknown voltage…….</a:t>
          </a:r>
        </a:p>
      </xdr:txBody>
    </xdr:sp>
    <xdr:clientData/>
  </xdr:twoCellAnchor>
  <xdr:twoCellAnchor>
    <xdr:from>
      <xdr:col>0</xdr:col>
      <xdr:colOff>47625</xdr:colOff>
      <xdr:row>8</xdr:row>
      <xdr:rowOff>28575</xdr:rowOff>
    </xdr:from>
    <xdr:to>
      <xdr:col>0</xdr:col>
      <xdr:colOff>447675</xdr:colOff>
      <xdr:row>10</xdr:row>
      <xdr:rowOff>47625</xdr:rowOff>
    </xdr:to>
    <xdr:sp>
      <xdr:nvSpPr>
        <xdr:cNvPr id="34" name="AutoShape 65"/>
        <xdr:cNvSpPr>
          <a:spLocks/>
        </xdr:cNvSpPr>
      </xdr:nvSpPr>
      <xdr:spPr>
        <a:xfrm>
          <a:off x="47625" y="1400175"/>
          <a:ext cx="400050" cy="342900"/>
        </a:xfrm>
        <a:prstGeom prst="star8">
          <a:avLst/>
        </a:prstGeom>
        <a:solidFill>
          <a:srgbClr val="FFFFFF"/>
        </a:solidFill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552450</xdr:colOff>
      <xdr:row>33</xdr:row>
      <xdr:rowOff>85725</xdr:rowOff>
    </xdr:from>
    <xdr:to>
      <xdr:col>7</xdr:col>
      <xdr:colOff>152400</xdr:colOff>
      <xdr:row>33</xdr:row>
      <xdr:rowOff>85725</xdr:rowOff>
    </xdr:to>
    <xdr:sp>
      <xdr:nvSpPr>
        <xdr:cNvPr id="35" name="Line 66"/>
        <xdr:cNvSpPr>
          <a:spLocks/>
        </xdr:cNvSpPr>
      </xdr:nvSpPr>
      <xdr:spPr>
        <a:xfrm>
          <a:off x="2647950" y="5962650"/>
          <a:ext cx="11049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39</xdr:row>
      <xdr:rowOff>66675</xdr:rowOff>
    </xdr:from>
    <xdr:to>
      <xdr:col>5</xdr:col>
      <xdr:colOff>590550</xdr:colOff>
      <xdr:row>42</xdr:row>
      <xdr:rowOff>161925</xdr:rowOff>
    </xdr:to>
    <xdr:grpSp>
      <xdr:nvGrpSpPr>
        <xdr:cNvPr id="36" name="Group 67"/>
        <xdr:cNvGrpSpPr>
          <a:grpSpLocks/>
        </xdr:cNvGrpSpPr>
      </xdr:nvGrpSpPr>
      <xdr:grpSpPr>
        <a:xfrm>
          <a:off x="2295525" y="6991350"/>
          <a:ext cx="390525" cy="581025"/>
          <a:chOff x="277" y="313"/>
          <a:chExt cx="41" cy="61"/>
        </a:xfrm>
        <a:solidFill>
          <a:srgbClr val="FFFFFF"/>
        </a:solidFill>
      </xdr:grpSpPr>
      <xdr:sp>
        <xdr:nvSpPr>
          <xdr:cNvPr id="37" name="Oval 68"/>
          <xdr:cNvSpPr>
            <a:spLocks/>
          </xdr:cNvSpPr>
        </xdr:nvSpPr>
        <xdr:spPr>
          <a:xfrm>
            <a:off x="277" y="313"/>
            <a:ext cx="41" cy="35"/>
          </a:xfrm>
          <a:prstGeom prst="ellipse">
            <a:avLst/>
          </a:prstGeom>
          <a:solidFill>
            <a:srgbClr val="FFFF99"/>
          </a:solidFill>
          <a:ln w="57150" cmpd="sng">
            <a:solidFill>
              <a:srgbClr val="FFFF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8" name="Group 69"/>
          <xdr:cNvGrpSpPr>
            <a:grpSpLocks/>
          </xdr:cNvGrpSpPr>
        </xdr:nvGrpSpPr>
        <xdr:grpSpPr>
          <a:xfrm>
            <a:off x="277" y="314"/>
            <a:ext cx="41" cy="60"/>
            <a:chOff x="289" y="201"/>
            <a:chExt cx="41" cy="60"/>
          </a:xfrm>
          <a:solidFill>
            <a:srgbClr val="FFFFFF"/>
          </a:solidFill>
        </xdr:grpSpPr>
        <xdr:sp>
          <xdr:nvSpPr>
            <xdr:cNvPr id="40" name="Rectangle 71"/>
            <xdr:cNvSpPr>
              <a:spLocks/>
            </xdr:cNvSpPr>
          </xdr:nvSpPr>
          <xdr:spPr>
            <a:xfrm>
              <a:off x="290" y="245"/>
              <a:ext cx="37" cy="16"/>
            </a:xfrm>
            <a:prstGeom prst="rect">
              <a:avLst/>
            </a:prstGeom>
            <a:blipFill>
              <a:blip r:embed="rId5"/>
              <a:srcRect/>
              <a:stretch>
                <a:fillRect/>
              </a:stretch>
            </a:blip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238125</xdr:colOff>
      <xdr:row>30</xdr:row>
      <xdr:rowOff>38100</xdr:rowOff>
    </xdr:from>
    <xdr:to>
      <xdr:col>5</xdr:col>
      <xdr:colOff>685800</xdr:colOff>
      <xdr:row>33</xdr:row>
      <xdr:rowOff>142875</xdr:rowOff>
    </xdr:to>
    <xdr:grpSp>
      <xdr:nvGrpSpPr>
        <xdr:cNvPr id="41" name="Group 72"/>
        <xdr:cNvGrpSpPr>
          <a:grpSpLocks/>
        </xdr:cNvGrpSpPr>
      </xdr:nvGrpSpPr>
      <xdr:grpSpPr>
        <a:xfrm>
          <a:off x="2333625" y="5429250"/>
          <a:ext cx="447675" cy="590550"/>
          <a:chOff x="270" y="157"/>
          <a:chExt cx="47" cy="62"/>
        </a:xfrm>
        <a:solidFill>
          <a:srgbClr val="FFFFFF"/>
        </a:solidFill>
      </xdr:grpSpPr>
      <xdr:sp>
        <xdr:nvSpPr>
          <xdr:cNvPr id="42" name="Oval 73"/>
          <xdr:cNvSpPr>
            <a:spLocks/>
          </xdr:cNvSpPr>
        </xdr:nvSpPr>
        <xdr:spPr>
          <a:xfrm>
            <a:off x="270" y="157"/>
            <a:ext cx="47" cy="36"/>
          </a:xfrm>
          <a:prstGeom prst="ellipse">
            <a:avLst/>
          </a:prstGeom>
          <a:solidFill>
            <a:srgbClr val="FFFF99"/>
          </a:solidFill>
          <a:ln w="57150" cmpd="sng">
            <a:solidFill>
              <a:srgbClr val="FFFF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3" name="Group 74"/>
          <xdr:cNvGrpSpPr>
            <a:grpSpLocks/>
          </xdr:cNvGrpSpPr>
        </xdr:nvGrpSpPr>
        <xdr:grpSpPr>
          <a:xfrm>
            <a:off x="274" y="159"/>
            <a:ext cx="41" cy="60"/>
            <a:chOff x="289" y="201"/>
            <a:chExt cx="41" cy="60"/>
          </a:xfrm>
          <a:solidFill>
            <a:srgbClr val="FFFFFF"/>
          </a:solidFill>
        </xdr:grpSpPr>
        <xdr:sp>
          <xdr:nvSpPr>
            <xdr:cNvPr id="45" name="Rectangle 76"/>
            <xdr:cNvSpPr>
              <a:spLocks/>
            </xdr:cNvSpPr>
          </xdr:nvSpPr>
          <xdr:spPr>
            <a:xfrm>
              <a:off x="290" y="245"/>
              <a:ext cx="37" cy="16"/>
            </a:xfrm>
            <a:prstGeom prst="rect">
              <a:avLst/>
            </a:prstGeom>
            <a:blipFill>
              <a:blip r:embed="rId6"/>
              <a:srcRect/>
              <a:stretch>
                <a:fillRect/>
              </a:stretch>
            </a:blip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152400</xdr:colOff>
      <xdr:row>30</xdr:row>
      <xdr:rowOff>47625</xdr:rowOff>
    </xdr:from>
    <xdr:to>
      <xdr:col>7</xdr:col>
      <xdr:colOff>542925</xdr:colOff>
      <xdr:row>33</xdr:row>
      <xdr:rowOff>133350</xdr:rowOff>
    </xdr:to>
    <xdr:grpSp>
      <xdr:nvGrpSpPr>
        <xdr:cNvPr id="46" name="Group 77"/>
        <xdr:cNvGrpSpPr>
          <a:grpSpLocks/>
        </xdr:cNvGrpSpPr>
      </xdr:nvGrpSpPr>
      <xdr:grpSpPr>
        <a:xfrm>
          <a:off x="3752850" y="5438775"/>
          <a:ext cx="390525" cy="571500"/>
          <a:chOff x="430" y="159"/>
          <a:chExt cx="41" cy="60"/>
        </a:xfrm>
        <a:solidFill>
          <a:srgbClr val="FFFFFF"/>
        </a:solidFill>
      </xdr:grpSpPr>
      <xdr:sp>
        <xdr:nvSpPr>
          <xdr:cNvPr id="47" name="Oval 78"/>
          <xdr:cNvSpPr>
            <a:spLocks/>
          </xdr:cNvSpPr>
        </xdr:nvSpPr>
        <xdr:spPr>
          <a:xfrm>
            <a:off x="430" y="159"/>
            <a:ext cx="41" cy="35"/>
          </a:xfrm>
          <a:prstGeom prst="ellipse">
            <a:avLst/>
          </a:prstGeom>
          <a:solidFill>
            <a:srgbClr val="FFFF99"/>
          </a:solidFill>
          <a:ln w="57150" cmpd="sng">
            <a:solidFill>
              <a:srgbClr val="FFFF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8" name="Group 79"/>
          <xdr:cNvGrpSpPr>
            <a:grpSpLocks/>
          </xdr:cNvGrpSpPr>
        </xdr:nvGrpSpPr>
        <xdr:grpSpPr>
          <a:xfrm>
            <a:off x="430" y="159"/>
            <a:ext cx="41" cy="60"/>
            <a:chOff x="289" y="201"/>
            <a:chExt cx="41" cy="60"/>
          </a:xfrm>
          <a:solidFill>
            <a:srgbClr val="FFFFFF"/>
          </a:solidFill>
        </xdr:grpSpPr>
        <xdr:sp>
          <xdr:nvSpPr>
            <xdr:cNvPr id="50" name="Rectangle 81"/>
            <xdr:cNvSpPr>
              <a:spLocks/>
            </xdr:cNvSpPr>
          </xdr:nvSpPr>
          <xdr:spPr>
            <a:xfrm>
              <a:off x="290" y="245"/>
              <a:ext cx="37" cy="16"/>
            </a:xfrm>
            <a:prstGeom prst="rect">
              <a:avLst/>
            </a:prstGeom>
            <a:blipFill>
              <a:blip r:embed="rId7"/>
              <a:srcRect/>
              <a:stretch>
                <a:fillRect/>
              </a:stretch>
            </a:blip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57150</xdr:colOff>
      <xdr:row>38</xdr:row>
      <xdr:rowOff>28575</xdr:rowOff>
    </xdr:from>
    <xdr:to>
      <xdr:col>4</xdr:col>
      <xdr:colOff>333375</xdr:colOff>
      <xdr:row>43</xdr:row>
      <xdr:rowOff>114300</xdr:rowOff>
    </xdr:to>
    <xdr:sp>
      <xdr:nvSpPr>
        <xdr:cNvPr id="51" name="TextBox 82"/>
        <xdr:cNvSpPr txBox="1">
          <a:spLocks noChangeArrowheads="1"/>
        </xdr:cNvSpPr>
      </xdr:nvSpPr>
      <xdr:spPr>
        <a:xfrm>
          <a:off x="1476375" y="6753225"/>
          <a:ext cx="514350" cy="971550"/>
        </a:xfrm>
        <a:prstGeom prst="rect">
          <a:avLst/>
        </a:prstGeom>
        <a:solidFill>
          <a:srgbClr val="FF0000"/>
        </a:solidFill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24 v</a:t>
          </a:r>
        </a:p>
      </xdr:txBody>
    </xdr:sp>
    <xdr:clientData/>
  </xdr:twoCellAnchor>
  <xdr:twoCellAnchor>
    <xdr:from>
      <xdr:col>3</xdr:col>
      <xdr:colOff>19050</xdr:colOff>
      <xdr:row>36</xdr:row>
      <xdr:rowOff>152400</xdr:rowOff>
    </xdr:from>
    <xdr:to>
      <xdr:col>3</xdr:col>
      <xdr:colOff>114300</xdr:colOff>
      <xdr:row>37</xdr:row>
      <xdr:rowOff>38100</xdr:rowOff>
    </xdr:to>
    <xdr:sp>
      <xdr:nvSpPr>
        <xdr:cNvPr id="52" name="AutoShape 83"/>
        <xdr:cNvSpPr>
          <a:spLocks/>
        </xdr:cNvSpPr>
      </xdr:nvSpPr>
      <xdr:spPr>
        <a:xfrm>
          <a:off x="1438275" y="6553200"/>
          <a:ext cx="95250" cy="47625"/>
        </a:xfrm>
        <a:prstGeom prst="can">
          <a:avLst/>
        </a:prstGeom>
        <a:solidFill>
          <a:srgbClr val="FF9900"/>
        </a:solidFill>
        <a:ln w="57150" cmpd="sng">
          <a:solidFill>
            <a:srgbClr val="D3D3D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36</xdr:row>
      <xdr:rowOff>28575</xdr:rowOff>
    </xdr:from>
    <xdr:to>
      <xdr:col>4</xdr:col>
      <xdr:colOff>104775</xdr:colOff>
      <xdr:row>36</xdr:row>
      <xdr:rowOff>142875</xdr:rowOff>
    </xdr:to>
    <xdr:sp>
      <xdr:nvSpPr>
        <xdr:cNvPr id="53" name="Line 84"/>
        <xdr:cNvSpPr>
          <a:spLocks/>
        </xdr:cNvSpPr>
      </xdr:nvSpPr>
      <xdr:spPr>
        <a:xfrm flipV="1">
          <a:off x="1552575" y="6429375"/>
          <a:ext cx="209550" cy="114300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37</xdr:row>
      <xdr:rowOff>66675</xdr:rowOff>
    </xdr:from>
    <xdr:to>
      <xdr:col>4</xdr:col>
      <xdr:colOff>276225</xdr:colOff>
      <xdr:row>37</xdr:row>
      <xdr:rowOff>104775</xdr:rowOff>
    </xdr:to>
    <xdr:sp>
      <xdr:nvSpPr>
        <xdr:cNvPr id="54" name="Line 85"/>
        <xdr:cNvSpPr>
          <a:spLocks/>
        </xdr:cNvSpPr>
      </xdr:nvSpPr>
      <xdr:spPr>
        <a:xfrm flipV="1">
          <a:off x="1657350" y="6629400"/>
          <a:ext cx="276225" cy="38100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33</xdr:row>
      <xdr:rowOff>66675</xdr:rowOff>
    </xdr:from>
    <xdr:to>
      <xdr:col>5</xdr:col>
      <xdr:colOff>276225</xdr:colOff>
      <xdr:row>36</xdr:row>
      <xdr:rowOff>28575</xdr:rowOff>
    </xdr:to>
    <xdr:sp>
      <xdr:nvSpPr>
        <xdr:cNvPr id="55" name="AutoShape 86"/>
        <xdr:cNvSpPr>
          <a:spLocks/>
        </xdr:cNvSpPr>
      </xdr:nvSpPr>
      <xdr:spPr>
        <a:xfrm>
          <a:off x="1752600" y="5943600"/>
          <a:ext cx="619125" cy="485775"/>
        </a:xfrm>
        <a:custGeom>
          <a:pathLst>
            <a:path h="44" w="67">
              <a:moveTo>
                <a:pt x="0" y="44"/>
              </a:moveTo>
              <a:cubicBezTo>
                <a:pt x="9" y="42"/>
                <a:pt x="18" y="41"/>
                <a:pt x="22" y="39"/>
              </a:cubicBezTo>
              <a:cubicBezTo>
                <a:pt x="26" y="37"/>
                <a:pt x="26" y="34"/>
                <a:pt x="26" y="32"/>
              </a:cubicBezTo>
              <a:cubicBezTo>
                <a:pt x="26" y="30"/>
                <a:pt x="24" y="28"/>
                <a:pt x="25" y="25"/>
              </a:cubicBezTo>
              <a:cubicBezTo>
                <a:pt x="26" y="22"/>
                <a:pt x="30" y="19"/>
                <a:pt x="32" y="16"/>
              </a:cubicBezTo>
              <a:cubicBezTo>
                <a:pt x="34" y="13"/>
                <a:pt x="37" y="11"/>
                <a:pt x="40" y="9"/>
              </a:cubicBezTo>
              <a:cubicBezTo>
                <a:pt x="43" y="7"/>
                <a:pt x="45" y="3"/>
                <a:pt x="49" y="2"/>
              </a:cubicBezTo>
              <a:cubicBezTo>
                <a:pt x="53" y="1"/>
                <a:pt x="64" y="1"/>
                <a:pt x="67" y="0"/>
              </a:cubicBezTo>
            </a:path>
          </a:pathLst>
        </a:cu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37</xdr:row>
      <xdr:rowOff>66675</xdr:rowOff>
    </xdr:from>
    <xdr:to>
      <xdr:col>5</xdr:col>
      <xdr:colOff>190500</xdr:colOff>
      <xdr:row>42</xdr:row>
      <xdr:rowOff>85725</xdr:rowOff>
    </xdr:to>
    <xdr:sp>
      <xdr:nvSpPr>
        <xdr:cNvPr id="56" name="AutoShape 87"/>
        <xdr:cNvSpPr>
          <a:spLocks/>
        </xdr:cNvSpPr>
      </xdr:nvSpPr>
      <xdr:spPr>
        <a:xfrm>
          <a:off x="1924050" y="6629400"/>
          <a:ext cx="361950" cy="866775"/>
        </a:xfrm>
        <a:custGeom>
          <a:pathLst>
            <a:path h="87" w="56">
              <a:moveTo>
                <a:pt x="0" y="1"/>
              </a:moveTo>
              <a:cubicBezTo>
                <a:pt x="3" y="0"/>
                <a:pt x="7" y="0"/>
                <a:pt x="10" y="2"/>
              </a:cubicBezTo>
              <a:cubicBezTo>
                <a:pt x="13" y="4"/>
                <a:pt x="17" y="9"/>
                <a:pt x="18" y="13"/>
              </a:cubicBezTo>
              <a:cubicBezTo>
                <a:pt x="19" y="17"/>
                <a:pt x="16" y="24"/>
                <a:pt x="15" y="28"/>
              </a:cubicBezTo>
              <a:cubicBezTo>
                <a:pt x="14" y="32"/>
                <a:pt x="12" y="35"/>
                <a:pt x="11" y="39"/>
              </a:cubicBezTo>
              <a:cubicBezTo>
                <a:pt x="10" y="43"/>
                <a:pt x="9" y="46"/>
                <a:pt x="8" y="50"/>
              </a:cubicBezTo>
              <a:cubicBezTo>
                <a:pt x="7" y="54"/>
                <a:pt x="7" y="58"/>
                <a:pt x="7" y="62"/>
              </a:cubicBezTo>
              <a:cubicBezTo>
                <a:pt x="7" y="66"/>
                <a:pt x="9" y="70"/>
                <a:pt x="11" y="73"/>
              </a:cubicBezTo>
              <a:cubicBezTo>
                <a:pt x="13" y="76"/>
                <a:pt x="15" y="81"/>
                <a:pt x="17" y="83"/>
              </a:cubicBezTo>
              <a:cubicBezTo>
                <a:pt x="19" y="85"/>
                <a:pt x="22" y="85"/>
                <a:pt x="25" y="86"/>
              </a:cubicBezTo>
              <a:cubicBezTo>
                <a:pt x="28" y="87"/>
                <a:pt x="31" y="87"/>
                <a:pt x="34" y="87"/>
              </a:cubicBezTo>
              <a:cubicBezTo>
                <a:pt x="37" y="87"/>
                <a:pt x="40" y="87"/>
                <a:pt x="43" y="87"/>
              </a:cubicBezTo>
              <a:cubicBezTo>
                <a:pt x="46" y="87"/>
                <a:pt x="48" y="86"/>
                <a:pt x="50" y="86"/>
              </a:cubicBezTo>
              <a:cubicBezTo>
                <a:pt x="52" y="86"/>
                <a:pt x="55" y="87"/>
                <a:pt x="56" y="87"/>
              </a:cubicBezTo>
            </a:path>
          </a:pathLst>
        </a:cu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39</xdr:row>
      <xdr:rowOff>76200</xdr:rowOff>
    </xdr:from>
    <xdr:to>
      <xdr:col>7</xdr:col>
      <xdr:colOff>533400</xdr:colOff>
      <xdr:row>43</xdr:row>
      <xdr:rowOff>9525</xdr:rowOff>
    </xdr:to>
    <xdr:grpSp>
      <xdr:nvGrpSpPr>
        <xdr:cNvPr id="57" name="Group 88"/>
        <xdr:cNvGrpSpPr>
          <a:grpSpLocks/>
        </xdr:cNvGrpSpPr>
      </xdr:nvGrpSpPr>
      <xdr:grpSpPr>
        <a:xfrm>
          <a:off x="3743325" y="7000875"/>
          <a:ext cx="390525" cy="619125"/>
          <a:chOff x="430" y="314"/>
          <a:chExt cx="41" cy="61"/>
        </a:xfrm>
        <a:solidFill>
          <a:srgbClr val="FFFFFF"/>
        </a:solidFill>
      </xdr:grpSpPr>
      <xdr:sp>
        <xdr:nvSpPr>
          <xdr:cNvPr id="58" name="Oval 89"/>
          <xdr:cNvSpPr>
            <a:spLocks/>
          </xdr:cNvSpPr>
        </xdr:nvSpPr>
        <xdr:spPr>
          <a:xfrm>
            <a:off x="430" y="314"/>
            <a:ext cx="41" cy="35"/>
          </a:xfrm>
          <a:prstGeom prst="ellipse">
            <a:avLst/>
          </a:prstGeom>
          <a:solidFill>
            <a:srgbClr val="FFFF99"/>
          </a:solidFill>
          <a:ln w="57150" cmpd="sng">
            <a:solidFill>
              <a:srgbClr val="FFFF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1"/>
          <xdr:cNvSpPr>
            <a:spLocks/>
          </xdr:cNvSpPr>
        </xdr:nvSpPr>
        <xdr:spPr>
          <a:xfrm>
            <a:off x="431" y="359"/>
            <a:ext cx="37" cy="16"/>
          </a:xfrm>
          <a:prstGeom prst="rect">
            <a:avLst/>
          </a:prstGeom>
          <a:blipFill>
            <a:blip r:embed="rId8"/>
            <a:srcRect/>
            <a:stretch>
              <a:fillRect/>
            </a:stretch>
          </a:blipFill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504825</xdr:colOff>
      <xdr:row>33</xdr:row>
      <xdr:rowOff>57150</xdr:rowOff>
    </xdr:from>
    <xdr:to>
      <xdr:col>7</xdr:col>
      <xdr:colOff>1057275</xdr:colOff>
      <xdr:row>42</xdr:row>
      <xdr:rowOff>133350</xdr:rowOff>
    </xdr:to>
    <xdr:sp>
      <xdr:nvSpPr>
        <xdr:cNvPr id="61" name="AutoShape 92"/>
        <xdr:cNvSpPr>
          <a:spLocks/>
        </xdr:cNvSpPr>
      </xdr:nvSpPr>
      <xdr:spPr>
        <a:xfrm>
          <a:off x="4105275" y="5934075"/>
          <a:ext cx="552450" cy="1609725"/>
        </a:xfrm>
        <a:custGeom>
          <a:pathLst>
            <a:path h="160" w="51">
              <a:moveTo>
                <a:pt x="1" y="0"/>
              </a:moveTo>
              <a:cubicBezTo>
                <a:pt x="14" y="1"/>
                <a:pt x="27" y="3"/>
                <a:pt x="33" y="6"/>
              </a:cubicBezTo>
              <a:cubicBezTo>
                <a:pt x="39" y="9"/>
                <a:pt x="35" y="13"/>
                <a:pt x="37" y="17"/>
              </a:cubicBezTo>
              <a:cubicBezTo>
                <a:pt x="39" y="21"/>
                <a:pt x="44" y="22"/>
                <a:pt x="46" y="28"/>
              </a:cubicBezTo>
              <a:cubicBezTo>
                <a:pt x="48" y="34"/>
                <a:pt x="49" y="45"/>
                <a:pt x="50" y="51"/>
              </a:cubicBezTo>
              <a:cubicBezTo>
                <a:pt x="51" y="57"/>
                <a:pt x="51" y="61"/>
                <a:pt x="51" y="67"/>
              </a:cubicBezTo>
              <a:cubicBezTo>
                <a:pt x="51" y="73"/>
                <a:pt x="48" y="83"/>
                <a:pt x="48" y="90"/>
              </a:cubicBezTo>
              <a:cubicBezTo>
                <a:pt x="48" y="97"/>
                <a:pt x="48" y="105"/>
                <a:pt x="48" y="111"/>
              </a:cubicBezTo>
              <a:cubicBezTo>
                <a:pt x="48" y="117"/>
                <a:pt x="46" y="120"/>
                <a:pt x="45" y="125"/>
              </a:cubicBezTo>
              <a:cubicBezTo>
                <a:pt x="44" y="130"/>
                <a:pt x="43" y="136"/>
                <a:pt x="42" y="140"/>
              </a:cubicBezTo>
              <a:cubicBezTo>
                <a:pt x="41" y="144"/>
                <a:pt x="39" y="146"/>
                <a:pt x="37" y="149"/>
              </a:cubicBezTo>
              <a:cubicBezTo>
                <a:pt x="35" y="152"/>
                <a:pt x="33" y="155"/>
                <a:pt x="29" y="157"/>
              </a:cubicBezTo>
              <a:cubicBezTo>
                <a:pt x="25" y="159"/>
                <a:pt x="17" y="160"/>
                <a:pt x="12" y="160"/>
              </a:cubicBezTo>
              <a:cubicBezTo>
                <a:pt x="7" y="160"/>
                <a:pt x="2" y="159"/>
                <a:pt x="0" y="159"/>
              </a:cubicBezTo>
            </a:path>
          </a:pathLst>
        </a:cu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43</xdr:row>
      <xdr:rowOff>85725</xdr:rowOff>
    </xdr:from>
    <xdr:to>
      <xdr:col>7</xdr:col>
      <xdr:colOff>0</xdr:colOff>
      <xdr:row>45</xdr:row>
      <xdr:rowOff>0</xdr:rowOff>
    </xdr:to>
    <xdr:sp>
      <xdr:nvSpPr>
        <xdr:cNvPr id="62" name="TextBox 93"/>
        <xdr:cNvSpPr txBox="1">
          <a:spLocks noChangeArrowheads="1"/>
        </xdr:cNvSpPr>
      </xdr:nvSpPr>
      <xdr:spPr>
        <a:xfrm>
          <a:off x="3048000" y="7696200"/>
          <a:ext cx="552450" cy="428625"/>
        </a:xfrm>
        <a:prstGeom prst="rect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43</xdr:row>
      <xdr:rowOff>161925</xdr:rowOff>
    </xdr:from>
    <xdr:to>
      <xdr:col>6</xdr:col>
      <xdr:colOff>552450</xdr:colOff>
      <xdr:row>44</xdr:row>
      <xdr:rowOff>133350</xdr:rowOff>
    </xdr:to>
    <xdr:sp>
      <xdr:nvSpPr>
        <xdr:cNvPr id="63" name="TextBox 94"/>
        <xdr:cNvSpPr txBox="1">
          <a:spLocks noChangeArrowheads="1"/>
        </xdr:cNvSpPr>
      </xdr:nvSpPr>
      <xdr:spPr>
        <a:xfrm>
          <a:off x="3114675" y="7772400"/>
          <a:ext cx="4286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0.?? A</a:t>
          </a:r>
        </a:p>
      </xdr:txBody>
    </xdr:sp>
    <xdr:clientData/>
  </xdr:twoCellAnchor>
  <xdr:twoCellAnchor>
    <xdr:from>
      <xdr:col>6</xdr:col>
      <xdr:colOff>438150</xdr:colOff>
      <xdr:row>42</xdr:row>
      <xdr:rowOff>66675</xdr:rowOff>
    </xdr:from>
    <xdr:to>
      <xdr:col>7</xdr:col>
      <xdr:colOff>152400</xdr:colOff>
      <xdr:row>43</xdr:row>
      <xdr:rowOff>28575</xdr:rowOff>
    </xdr:to>
    <xdr:sp>
      <xdr:nvSpPr>
        <xdr:cNvPr id="64" name="AutoShape 95"/>
        <xdr:cNvSpPr>
          <a:spLocks/>
        </xdr:cNvSpPr>
      </xdr:nvSpPr>
      <xdr:spPr>
        <a:xfrm>
          <a:off x="3429000" y="7477125"/>
          <a:ext cx="323850" cy="161925"/>
        </a:xfrm>
        <a:custGeom>
          <a:pathLst>
            <a:path h="17" w="32">
              <a:moveTo>
                <a:pt x="32" y="5"/>
              </a:moveTo>
              <a:cubicBezTo>
                <a:pt x="28" y="3"/>
                <a:pt x="24" y="2"/>
                <a:pt x="20" y="1"/>
              </a:cubicBezTo>
              <a:cubicBezTo>
                <a:pt x="16" y="0"/>
                <a:pt x="13" y="0"/>
                <a:pt x="10" y="0"/>
              </a:cubicBezTo>
              <a:cubicBezTo>
                <a:pt x="7" y="0"/>
                <a:pt x="4" y="1"/>
                <a:pt x="2" y="3"/>
              </a:cubicBezTo>
              <a:cubicBezTo>
                <a:pt x="0" y="5"/>
                <a:pt x="0" y="8"/>
                <a:pt x="0" y="10"/>
              </a:cubicBezTo>
              <a:cubicBezTo>
                <a:pt x="0" y="12"/>
                <a:pt x="0" y="15"/>
                <a:pt x="0" y="17"/>
              </a:cubicBezTo>
            </a:path>
          </a:pathLst>
        </a:cu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571500</xdr:colOff>
      <xdr:row>41</xdr:row>
      <xdr:rowOff>114300</xdr:rowOff>
    </xdr:from>
    <xdr:to>
      <xdr:col>6</xdr:col>
      <xdr:colOff>161925</xdr:colOff>
      <xdr:row>43</xdr:row>
      <xdr:rowOff>38100</xdr:rowOff>
    </xdr:to>
    <xdr:sp>
      <xdr:nvSpPr>
        <xdr:cNvPr id="65" name="AutoShape 96"/>
        <xdr:cNvSpPr>
          <a:spLocks/>
        </xdr:cNvSpPr>
      </xdr:nvSpPr>
      <xdr:spPr>
        <a:xfrm>
          <a:off x="2667000" y="7362825"/>
          <a:ext cx="485775" cy="285750"/>
        </a:xfrm>
        <a:custGeom>
          <a:pathLst>
            <a:path h="26" w="51">
              <a:moveTo>
                <a:pt x="0" y="14"/>
              </a:moveTo>
              <a:cubicBezTo>
                <a:pt x="2" y="13"/>
                <a:pt x="4" y="12"/>
                <a:pt x="7" y="11"/>
              </a:cubicBezTo>
              <a:cubicBezTo>
                <a:pt x="10" y="10"/>
                <a:pt x="14" y="6"/>
                <a:pt x="17" y="5"/>
              </a:cubicBezTo>
              <a:cubicBezTo>
                <a:pt x="20" y="4"/>
                <a:pt x="23" y="3"/>
                <a:pt x="26" y="2"/>
              </a:cubicBezTo>
              <a:cubicBezTo>
                <a:pt x="29" y="1"/>
                <a:pt x="33" y="0"/>
                <a:pt x="37" y="1"/>
              </a:cubicBezTo>
              <a:cubicBezTo>
                <a:pt x="41" y="2"/>
                <a:pt x="47" y="7"/>
                <a:pt x="49" y="10"/>
              </a:cubicBezTo>
              <a:cubicBezTo>
                <a:pt x="51" y="13"/>
                <a:pt x="50" y="17"/>
                <a:pt x="50" y="20"/>
              </a:cubicBezTo>
              <a:cubicBezTo>
                <a:pt x="50" y="23"/>
                <a:pt x="50" y="25"/>
                <a:pt x="50" y="26"/>
              </a:cubicBez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37</xdr:row>
      <xdr:rowOff>95250</xdr:rowOff>
    </xdr:from>
    <xdr:to>
      <xdr:col>4</xdr:col>
      <xdr:colOff>57150</xdr:colOff>
      <xdr:row>37</xdr:row>
      <xdr:rowOff>142875</xdr:rowOff>
    </xdr:to>
    <xdr:sp>
      <xdr:nvSpPr>
        <xdr:cNvPr id="66" name="AutoShape 97"/>
        <xdr:cNvSpPr>
          <a:spLocks/>
        </xdr:cNvSpPr>
      </xdr:nvSpPr>
      <xdr:spPr>
        <a:xfrm>
          <a:off x="1619250" y="6657975"/>
          <a:ext cx="95250" cy="47625"/>
        </a:xfrm>
        <a:prstGeom prst="can">
          <a:avLst/>
        </a:prstGeom>
        <a:solidFill>
          <a:srgbClr val="D3D3D3"/>
        </a:solidFill>
        <a:ln w="57150" cmpd="sng">
          <a:solidFill>
            <a:srgbClr val="D3D3D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30</xdr:row>
      <xdr:rowOff>47625</xdr:rowOff>
    </xdr:from>
    <xdr:to>
      <xdr:col>3</xdr:col>
      <xdr:colOff>152400</xdr:colOff>
      <xdr:row>34</xdr:row>
      <xdr:rowOff>47625</xdr:rowOff>
    </xdr:to>
    <xdr:sp>
      <xdr:nvSpPr>
        <xdr:cNvPr id="67" name="AutoShape 98"/>
        <xdr:cNvSpPr>
          <a:spLocks/>
        </xdr:cNvSpPr>
      </xdr:nvSpPr>
      <xdr:spPr>
        <a:xfrm flipV="1">
          <a:off x="781050" y="5438775"/>
          <a:ext cx="790575" cy="647700"/>
        </a:xfrm>
        <a:prstGeom prst="wedgeRoundRectCallout">
          <a:avLst>
            <a:gd name="adj1" fmla="val -71689"/>
            <a:gd name="adj2" fmla="val 30879"/>
          </a:avLst>
        </a:prstGeom>
        <a:solidFill>
          <a:srgbClr val="C0C0C0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Find the unknown current…….</a:t>
          </a:r>
        </a:p>
      </xdr:txBody>
    </xdr:sp>
    <xdr:clientData/>
  </xdr:twoCellAnchor>
  <xdr:twoCellAnchor>
    <xdr:from>
      <xdr:col>0</xdr:col>
      <xdr:colOff>47625</xdr:colOff>
      <xdr:row>29</xdr:row>
      <xdr:rowOff>85725</xdr:rowOff>
    </xdr:from>
    <xdr:to>
      <xdr:col>0</xdr:col>
      <xdr:colOff>447675</xdr:colOff>
      <xdr:row>32</xdr:row>
      <xdr:rowOff>9525</xdr:rowOff>
    </xdr:to>
    <xdr:sp>
      <xdr:nvSpPr>
        <xdr:cNvPr id="68" name="AutoShape 99"/>
        <xdr:cNvSpPr>
          <a:spLocks/>
        </xdr:cNvSpPr>
      </xdr:nvSpPr>
      <xdr:spPr>
        <a:xfrm>
          <a:off x="47625" y="5314950"/>
          <a:ext cx="400050" cy="409575"/>
        </a:xfrm>
        <a:prstGeom prst="star8">
          <a:avLst/>
        </a:prstGeom>
        <a:solidFill>
          <a:srgbClr val="FFFFFF"/>
        </a:solidFill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5</xdr:col>
      <xdr:colOff>285750</xdr:colOff>
      <xdr:row>56</xdr:row>
      <xdr:rowOff>66675</xdr:rowOff>
    </xdr:from>
    <xdr:to>
      <xdr:col>8</xdr:col>
      <xdr:colOff>161925</xdr:colOff>
      <xdr:row>56</xdr:row>
      <xdr:rowOff>66675</xdr:rowOff>
    </xdr:to>
    <xdr:sp>
      <xdr:nvSpPr>
        <xdr:cNvPr id="69" name="Line 100"/>
        <xdr:cNvSpPr>
          <a:spLocks/>
        </xdr:cNvSpPr>
      </xdr:nvSpPr>
      <xdr:spPr>
        <a:xfrm flipV="1">
          <a:off x="2381250" y="10182225"/>
          <a:ext cx="30861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58</xdr:row>
      <xdr:rowOff>19050</xdr:rowOff>
    </xdr:from>
    <xdr:to>
      <xdr:col>7</xdr:col>
      <xdr:colOff>752475</xdr:colOff>
      <xdr:row>61</xdr:row>
      <xdr:rowOff>123825</xdr:rowOff>
    </xdr:to>
    <xdr:grpSp>
      <xdr:nvGrpSpPr>
        <xdr:cNvPr id="70" name="Group 106"/>
        <xdr:cNvGrpSpPr>
          <a:grpSpLocks/>
        </xdr:cNvGrpSpPr>
      </xdr:nvGrpSpPr>
      <xdr:grpSpPr>
        <a:xfrm>
          <a:off x="3905250" y="10496550"/>
          <a:ext cx="447675" cy="590550"/>
          <a:chOff x="270" y="157"/>
          <a:chExt cx="47" cy="62"/>
        </a:xfrm>
        <a:solidFill>
          <a:srgbClr val="FFFFFF"/>
        </a:solidFill>
      </xdr:grpSpPr>
      <xdr:sp>
        <xdr:nvSpPr>
          <xdr:cNvPr id="71" name="Oval 107"/>
          <xdr:cNvSpPr>
            <a:spLocks/>
          </xdr:cNvSpPr>
        </xdr:nvSpPr>
        <xdr:spPr>
          <a:xfrm>
            <a:off x="270" y="157"/>
            <a:ext cx="47" cy="36"/>
          </a:xfrm>
          <a:prstGeom prst="ellipse">
            <a:avLst/>
          </a:prstGeom>
          <a:solidFill>
            <a:srgbClr val="FFFF99"/>
          </a:solidFill>
          <a:ln w="57150" cmpd="sng">
            <a:solidFill>
              <a:srgbClr val="FFFF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2" name="Group 108"/>
          <xdr:cNvGrpSpPr>
            <a:grpSpLocks/>
          </xdr:cNvGrpSpPr>
        </xdr:nvGrpSpPr>
        <xdr:grpSpPr>
          <a:xfrm>
            <a:off x="274" y="159"/>
            <a:ext cx="41" cy="60"/>
            <a:chOff x="289" y="201"/>
            <a:chExt cx="41" cy="60"/>
          </a:xfrm>
          <a:solidFill>
            <a:srgbClr val="FFFFFF"/>
          </a:solidFill>
        </xdr:grpSpPr>
        <xdr:sp>
          <xdr:nvSpPr>
            <xdr:cNvPr id="74" name="Rectangle 110"/>
            <xdr:cNvSpPr>
              <a:spLocks/>
            </xdr:cNvSpPr>
          </xdr:nvSpPr>
          <xdr:spPr>
            <a:xfrm>
              <a:off x="290" y="245"/>
              <a:ext cx="37" cy="16"/>
            </a:xfrm>
            <a:prstGeom prst="rect">
              <a:avLst/>
            </a:prstGeom>
            <a:blipFill>
              <a:blip r:embed="rId9"/>
              <a:srcRect/>
              <a:stretch>
                <a:fillRect/>
              </a:stretch>
            </a:blip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57150</xdr:colOff>
      <xdr:row>61</xdr:row>
      <xdr:rowOff>28575</xdr:rowOff>
    </xdr:from>
    <xdr:to>
      <xdr:col>4</xdr:col>
      <xdr:colOff>333375</xdr:colOff>
      <xdr:row>66</xdr:row>
      <xdr:rowOff>114300</xdr:rowOff>
    </xdr:to>
    <xdr:sp>
      <xdr:nvSpPr>
        <xdr:cNvPr id="75" name="TextBox 116"/>
        <xdr:cNvSpPr txBox="1">
          <a:spLocks noChangeArrowheads="1"/>
        </xdr:cNvSpPr>
      </xdr:nvSpPr>
      <xdr:spPr>
        <a:xfrm>
          <a:off x="1476375" y="10991850"/>
          <a:ext cx="514350" cy="933450"/>
        </a:xfrm>
        <a:prstGeom prst="rect">
          <a:avLst/>
        </a:prstGeom>
        <a:solidFill>
          <a:srgbClr val="FF0000"/>
        </a:solidFill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24 v</a:t>
          </a:r>
        </a:p>
      </xdr:txBody>
    </xdr:sp>
    <xdr:clientData/>
  </xdr:twoCellAnchor>
  <xdr:twoCellAnchor>
    <xdr:from>
      <xdr:col>3</xdr:col>
      <xdr:colOff>19050</xdr:colOff>
      <xdr:row>59</xdr:row>
      <xdr:rowOff>152400</xdr:rowOff>
    </xdr:from>
    <xdr:to>
      <xdr:col>3</xdr:col>
      <xdr:colOff>114300</xdr:colOff>
      <xdr:row>60</xdr:row>
      <xdr:rowOff>38100</xdr:rowOff>
    </xdr:to>
    <xdr:sp>
      <xdr:nvSpPr>
        <xdr:cNvPr id="76" name="AutoShape 117"/>
        <xdr:cNvSpPr>
          <a:spLocks/>
        </xdr:cNvSpPr>
      </xdr:nvSpPr>
      <xdr:spPr>
        <a:xfrm>
          <a:off x="1438275" y="10791825"/>
          <a:ext cx="95250" cy="47625"/>
        </a:xfrm>
        <a:prstGeom prst="can">
          <a:avLst/>
        </a:prstGeom>
        <a:solidFill>
          <a:srgbClr val="FF9900"/>
        </a:solidFill>
        <a:ln w="57150" cmpd="sng">
          <a:solidFill>
            <a:srgbClr val="D3D3D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59</xdr:row>
      <xdr:rowOff>28575</xdr:rowOff>
    </xdr:from>
    <xdr:to>
      <xdr:col>4</xdr:col>
      <xdr:colOff>104775</xdr:colOff>
      <xdr:row>59</xdr:row>
      <xdr:rowOff>142875</xdr:rowOff>
    </xdr:to>
    <xdr:sp>
      <xdr:nvSpPr>
        <xdr:cNvPr id="77" name="Line 118"/>
        <xdr:cNvSpPr>
          <a:spLocks/>
        </xdr:cNvSpPr>
      </xdr:nvSpPr>
      <xdr:spPr>
        <a:xfrm flipV="1">
          <a:off x="1552575" y="10668000"/>
          <a:ext cx="209550" cy="114300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60</xdr:row>
      <xdr:rowOff>66675</xdr:rowOff>
    </xdr:from>
    <xdr:to>
      <xdr:col>4</xdr:col>
      <xdr:colOff>276225</xdr:colOff>
      <xdr:row>60</xdr:row>
      <xdr:rowOff>104775</xdr:rowOff>
    </xdr:to>
    <xdr:sp>
      <xdr:nvSpPr>
        <xdr:cNvPr id="78" name="Line 119"/>
        <xdr:cNvSpPr>
          <a:spLocks/>
        </xdr:cNvSpPr>
      </xdr:nvSpPr>
      <xdr:spPr>
        <a:xfrm flipV="1">
          <a:off x="1657350" y="10868025"/>
          <a:ext cx="276225" cy="38100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56</xdr:row>
      <xdr:rowOff>57150</xdr:rowOff>
    </xdr:from>
    <xdr:to>
      <xdr:col>5</xdr:col>
      <xdr:colOff>276225</xdr:colOff>
      <xdr:row>59</xdr:row>
      <xdr:rowOff>19050</xdr:rowOff>
    </xdr:to>
    <xdr:sp>
      <xdr:nvSpPr>
        <xdr:cNvPr id="79" name="AutoShape 120"/>
        <xdr:cNvSpPr>
          <a:spLocks/>
        </xdr:cNvSpPr>
      </xdr:nvSpPr>
      <xdr:spPr>
        <a:xfrm>
          <a:off x="1752600" y="10172700"/>
          <a:ext cx="619125" cy="485775"/>
        </a:xfrm>
        <a:custGeom>
          <a:pathLst>
            <a:path h="44" w="67">
              <a:moveTo>
                <a:pt x="0" y="44"/>
              </a:moveTo>
              <a:cubicBezTo>
                <a:pt x="9" y="42"/>
                <a:pt x="18" y="41"/>
                <a:pt x="22" y="39"/>
              </a:cubicBezTo>
              <a:cubicBezTo>
                <a:pt x="26" y="37"/>
                <a:pt x="26" y="34"/>
                <a:pt x="26" y="32"/>
              </a:cubicBezTo>
              <a:cubicBezTo>
                <a:pt x="26" y="30"/>
                <a:pt x="24" y="28"/>
                <a:pt x="25" y="25"/>
              </a:cubicBezTo>
              <a:cubicBezTo>
                <a:pt x="26" y="22"/>
                <a:pt x="30" y="19"/>
                <a:pt x="32" y="16"/>
              </a:cubicBezTo>
              <a:cubicBezTo>
                <a:pt x="34" y="13"/>
                <a:pt x="37" y="11"/>
                <a:pt x="40" y="9"/>
              </a:cubicBezTo>
              <a:cubicBezTo>
                <a:pt x="43" y="7"/>
                <a:pt x="45" y="3"/>
                <a:pt x="49" y="2"/>
              </a:cubicBezTo>
              <a:cubicBezTo>
                <a:pt x="53" y="1"/>
                <a:pt x="64" y="1"/>
                <a:pt x="67" y="0"/>
              </a:cubicBezTo>
            </a:path>
          </a:pathLst>
        </a:cu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60</xdr:row>
      <xdr:rowOff>66675</xdr:rowOff>
    </xdr:from>
    <xdr:to>
      <xdr:col>5</xdr:col>
      <xdr:colOff>190500</xdr:colOff>
      <xdr:row>65</xdr:row>
      <xdr:rowOff>104775</xdr:rowOff>
    </xdr:to>
    <xdr:sp>
      <xdr:nvSpPr>
        <xdr:cNvPr id="80" name="AutoShape 121"/>
        <xdr:cNvSpPr>
          <a:spLocks/>
        </xdr:cNvSpPr>
      </xdr:nvSpPr>
      <xdr:spPr>
        <a:xfrm>
          <a:off x="1924050" y="10868025"/>
          <a:ext cx="361950" cy="885825"/>
        </a:xfrm>
        <a:custGeom>
          <a:pathLst>
            <a:path h="87" w="56">
              <a:moveTo>
                <a:pt x="0" y="1"/>
              </a:moveTo>
              <a:cubicBezTo>
                <a:pt x="3" y="0"/>
                <a:pt x="7" y="0"/>
                <a:pt x="10" y="2"/>
              </a:cubicBezTo>
              <a:cubicBezTo>
                <a:pt x="13" y="4"/>
                <a:pt x="17" y="9"/>
                <a:pt x="18" y="13"/>
              </a:cubicBezTo>
              <a:cubicBezTo>
                <a:pt x="19" y="17"/>
                <a:pt x="16" y="24"/>
                <a:pt x="15" y="28"/>
              </a:cubicBezTo>
              <a:cubicBezTo>
                <a:pt x="14" y="32"/>
                <a:pt x="12" y="35"/>
                <a:pt x="11" y="39"/>
              </a:cubicBezTo>
              <a:cubicBezTo>
                <a:pt x="10" y="43"/>
                <a:pt x="9" y="46"/>
                <a:pt x="8" y="50"/>
              </a:cubicBezTo>
              <a:cubicBezTo>
                <a:pt x="7" y="54"/>
                <a:pt x="7" y="58"/>
                <a:pt x="7" y="62"/>
              </a:cubicBezTo>
              <a:cubicBezTo>
                <a:pt x="7" y="66"/>
                <a:pt x="9" y="70"/>
                <a:pt x="11" y="73"/>
              </a:cubicBezTo>
              <a:cubicBezTo>
                <a:pt x="13" y="76"/>
                <a:pt x="15" y="81"/>
                <a:pt x="17" y="83"/>
              </a:cubicBezTo>
              <a:cubicBezTo>
                <a:pt x="19" y="85"/>
                <a:pt x="22" y="85"/>
                <a:pt x="25" y="86"/>
              </a:cubicBezTo>
              <a:cubicBezTo>
                <a:pt x="28" y="87"/>
                <a:pt x="31" y="87"/>
                <a:pt x="34" y="87"/>
              </a:cubicBezTo>
              <a:cubicBezTo>
                <a:pt x="37" y="87"/>
                <a:pt x="40" y="87"/>
                <a:pt x="43" y="87"/>
              </a:cubicBezTo>
              <a:cubicBezTo>
                <a:pt x="46" y="87"/>
                <a:pt x="48" y="86"/>
                <a:pt x="50" y="86"/>
              </a:cubicBezTo>
              <a:cubicBezTo>
                <a:pt x="52" y="86"/>
                <a:pt x="55" y="87"/>
                <a:pt x="56" y="87"/>
              </a:cubicBezTo>
            </a:path>
          </a:pathLst>
        </a:cu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58</xdr:row>
      <xdr:rowOff>0</xdr:rowOff>
    </xdr:from>
    <xdr:to>
      <xdr:col>11</xdr:col>
      <xdr:colOff>76200</xdr:colOff>
      <xdr:row>61</xdr:row>
      <xdr:rowOff>133350</xdr:rowOff>
    </xdr:to>
    <xdr:grpSp>
      <xdr:nvGrpSpPr>
        <xdr:cNvPr id="81" name="Group 122"/>
        <xdr:cNvGrpSpPr>
          <a:grpSpLocks/>
        </xdr:cNvGrpSpPr>
      </xdr:nvGrpSpPr>
      <xdr:grpSpPr>
        <a:xfrm>
          <a:off x="5715000" y="10477500"/>
          <a:ext cx="390525" cy="619125"/>
          <a:chOff x="430" y="314"/>
          <a:chExt cx="41" cy="61"/>
        </a:xfrm>
        <a:solidFill>
          <a:srgbClr val="FFFFFF"/>
        </a:solidFill>
      </xdr:grpSpPr>
      <xdr:sp>
        <xdr:nvSpPr>
          <xdr:cNvPr id="82" name="Oval 123"/>
          <xdr:cNvSpPr>
            <a:spLocks/>
          </xdr:cNvSpPr>
        </xdr:nvSpPr>
        <xdr:spPr>
          <a:xfrm>
            <a:off x="430" y="314"/>
            <a:ext cx="41" cy="35"/>
          </a:xfrm>
          <a:prstGeom prst="ellipse">
            <a:avLst/>
          </a:prstGeom>
          <a:solidFill>
            <a:srgbClr val="FFFF99"/>
          </a:solidFill>
          <a:ln w="57150" cmpd="sng">
            <a:solidFill>
              <a:srgbClr val="FFFF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25"/>
          <xdr:cNvSpPr>
            <a:spLocks/>
          </xdr:cNvSpPr>
        </xdr:nvSpPr>
        <xdr:spPr>
          <a:xfrm>
            <a:off x="431" y="359"/>
            <a:ext cx="37" cy="16"/>
          </a:xfrm>
          <a:prstGeom prst="rect">
            <a:avLst/>
          </a:prstGeom>
          <a:blipFill>
            <a:blip r:embed="rId10"/>
            <a:srcRect/>
            <a:stretch>
              <a:fillRect/>
            </a:stretch>
          </a:blipFill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57150</xdr:colOff>
      <xdr:row>66</xdr:row>
      <xdr:rowOff>85725</xdr:rowOff>
    </xdr:from>
    <xdr:to>
      <xdr:col>7</xdr:col>
      <xdr:colOff>0</xdr:colOff>
      <xdr:row>68</xdr:row>
      <xdr:rowOff>0</xdr:rowOff>
    </xdr:to>
    <xdr:sp>
      <xdr:nvSpPr>
        <xdr:cNvPr id="85" name="TextBox 127"/>
        <xdr:cNvSpPr txBox="1">
          <a:spLocks noChangeArrowheads="1"/>
        </xdr:cNvSpPr>
      </xdr:nvSpPr>
      <xdr:spPr>
        <a:xfrm>
          <a:off x="3048000" y="11896725"/>
          <a:ext cx="552450" cy="428625"/>
        </a:xfrm>
        <a:prstGeom prst="rect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66</xdr:row>
      <xdr:rowOff>161925</xdr:rowOff>
    </xdr:from>
    <xdr:to>
      <xdr:col>6</xdr:col>
      <xdr:colOff>552450</xdr:colOff>
      <xdr:row>67</xdr:row>
      <xdr:rowOff>133350</xdr:rowOff>
    </xdr:to>
    <xdr:sp>
      <xdr:nvSpPr>
        <xdr:cNvPr id="86" name="TextBox 128"/>
        <xdr:cNvSpPr txBox="1">
          <a:spLocks noChangeArrowheads="1"/>
        </xdr:cNvSpPr>
      </xdr:nvSpPr>
      <xdr:spPr>
        <a:xfrm>
          <a:off x="3114675" y="11972925"/>
          <a:ext cx="4286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0.?? A</a:t>
          </a:r>
        </a:p>
      </xdr:txBody>
    </xdr:sp>
    <xdr:clientData/>
  </xdr:twoCellAnchor>
  <xdr:twoCellAnchor>
    <xdr:from>
      <xdr:col>6</xdr:col>
      <xdr:colOff>390525</xdr:colOff>
      <xdr:row>65</xdr:row>
      <xdr:rowOff>19050</xdr:rowOff>
    </xdr:from>
    <xdr:to>
      <xdr:col>7</xdr:col>
      <xdr:colOff>904875</xdr:colOff>
      <xdr:row>65</xdr:row>
      <xdr:rowOff>142875</xdr:rowOff>
    </xdr:to>
    <xdr:sp>
      <xdr:nvSpPr>
        <xdr:cNvPr id="87" name="AutoShape 129"/>
        <xdr:cNvSpPr>
          <a:spLocks/>
        </xdr:cNvSpPr>
      </xdr:nvSpPr>
      <xdr:spPr>
        <a:xfrm>
          <a:off x="3381375" y="11668125"/>
          <a:ext cx="1123950" cy="123825"/>
        </a:xfrm>
        <a:custGeom>
          <a:pathLst>
            <a:path h="17" w="32">
              <a:moveTo>
                <a:pt x="32" y="5"/>
              </a:moveTo>
              <a:cubicBezTo>
                <a:pt x="28" y="3"/>
                <a:pt x="24" y="2"/>
                <a:pt x="20" y="1"/>
              </a:cubicBezTo>
              <a:cubicBezTo>
                <a:pt x="16" y="0"/>
                <a:pt x="13" y="0"/>
                <a:pt x="10" y="0"/>
              </a:cubicBezTo>
              <a:cubicBezTo>
                <a:pt x="7" y="0"/>
                <a:pt x="4" y="1"/>
                <a:pt x="2" y="3"/>
              </a:cubicBezTo>
              <a:cubicBezTo>
                <a:pt x="0" y="5"/>
                <a:pt x="0" y="8"/>
                <a:pt x="0" y="10"/>
              </a:cubicBezTo>
              <a:cubicBezTo>
                <a:pt x="0" y="12"/>
                <a:pt x="0" y="15"/>
                <a:pt x="0" y="17"/>
              </a:cubicBezTo>
            </a:path>
          </a:pathLst>
        </a:cu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65</xdr:row>
      <xdr:rowOff>19050</xdr:rowOff>
    </xdr:from>
    <xdr:to>
      <xdr:col>6</xdr:col>
      <xdr:colOff>142875</xdr:colOff>
      <xdr:row>66</xdr:row>
      <xdr:rowOff>9525</xdr:rowOff>
    </xdr:to>
    <xdr:sp>
      <xdr:nvSpPr>
        <xdr:cNvPr id="88" name="AutoShape 130"/>
        <xdr:cNvSpPr>
          <a:spLocks/>
        </xdr:cNvSpPr>
      </xdr:nvSpPr>
      <xdr:spPr>
        <a:xfrm>
          <a:off x="2266950" y="11668125"/>
          <a:ext cx="866775" cy="152400"/>
        </a:xfrm>
        <a:custGeom>
          <a:pathLst>
            <a:path h="26" w="51">
              <a:moveTo>
                <a:pt x="0" y="14"/>
              </a:moveTo>
              <a:cubicBezTo>
                <a:pt x="2" y="13"/>
                <a:pt x="4" y="12"/>
                <a:pt x="7" y="11"/>
              </a:cubicBezTo>
              <a:cubicBezTo>
                <a:pt x="10" y="10"/>
                <a:pt x="14" y="6"/>
                <a:pt x="17" y="5"/>
              </a:cubicBezTo>
              <a:cubicBezTo>
                <a:pt x="20" y="4"/>
                <a:pt x="23" y="3"/>
                <a:pt x="26" y="2"/>
              </a:cubicBezTo>
              <a:cubicBezTo>
                <a:pt x="29" y="1"/>
                <a:pt x="33" y="0"/>
                <a:pt x="37" y="1"/>
              </a:cubicBezTo>
              <a:cubicBezTo>
                <a:pt x="41" y="2"/>
                <a:pt x="47" y="7"/>
                <a:pt x="49" y="10"/>
              </a:cubicBezTo>
              <a:cubicBezTo>
                <a:pt x="51" y="13"/>
                <a:pt x="50" y="17"/>
                <a:pt x="50" y="20"/>
              </a:cubicBezTo>
              <a:cubicBezTo>
                <a:pt x="50" y="23"/>
                <a:pt x="50" y="25"/>
                <a:pt x="50" y="26"/>
              </a:cubicBez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60</xdr:row>
      <xdr:rowOff>95250</xdr:rowOff>
    </xdr:from>
    <xdr:to>
      <xdr:col>4</xdr:col>
      <xdr:colOff>57150</xdr:colOff>
      <xdr:row>60</xdr:row>
      <xdr:rowOff>142875</xdr:rowOff>
    </xdr:to>
    <xdr:sp>
      <xdr:nvSpPr>
        <xdr:cNvPr id="89" name="AutoShape 131"/>
        <xdr:cNvSpPr>
          <a:spLocks/>
        </xdr:cNvSpPr>
      </xdr:nvSpPr>
      <xdr:spPr>
        <a:xfrm>
          <a:off x="1619250" y="10896600"/>
          <a:ext cx="95250" cy="47625"/>
        </a:xfrm>
        <a:prstGeom prst="can">
          <a:avLst/>
        </a:prstGeom>
        <a:solidFill>
          <a:srgbClr val="D3D3D3"/>
        </a:solidFill>
        <a:ln w="57150" cmpd="sng">
          <a:solidFill>
            <a:srgbClr val="D3D3D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53</xdr:row>
      <xdr:rowOff>47625</xdr:rowOff>
    </xdr:from>
    <xdr:to>
      <xdr:col>3</xdr:col>
      <xdr:colOff>152400</xdr:colOff>
      <xdr:row>57</xdr:row>
      <xdr:rowOff>47625</xdr:rowOff>
    </xdr:to>
    <xdr:sp>
      <xdr:nvSpPr>
        <xdr:cNvPr id="90" name="AutoShape 132"/>
        <xdr:cNvSpPr>
          <a:spLocks/>
        </xdr:cNvSpPr>
      </xdr:nvSpPr>
      <xdr:spPr>
        <a:xfrm flipV="1">
          <a:off x="781050" y="9677400"/>
          <a:ext cx="790575" cy="647700"/>
        </a:xfrm>
        <a:prstGeom prst="wedgeRoundRectCallout">
          <a:avLst>
            <a:gd name="adj1" fmla="val -71689"/>
            <a:gd name="adj2" fmla="val 29407"/>
          </a:avLst>
        </a:prstGeom>
        <a:solidFill>
          <a:srgbClr val="C0C0C0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Find the unknown current…….</a:t>
          </a:r>
        </a:p>
      </xdr:txBody>
    </xdr:sp>
    <xdr:clientData/>
  </xdr:twoCellAnchor>
  <xdr:twoCellAnchor>
    <xdr:from>
      <xdr:col>0</xdr:col>
      <xdr:colOff>85725</xdr:colOff>
      <xdr:row>52</xdr:row>
      <xdr:rowOff>104775</xdr:rowOff>
    </xdr:from>
    <xdr:to>
      <xdr:col>0</xdr:col>
      <xdr:colOff>485775</xdr:colOff>
      <xdr:row>55</xdr:row>
      <xdr:rowOff>28575</xdr:rowOff>
    </xdr:to>
    <xdr:sp>
      <xdr:nvSpPr>
        <xdr:cNvPr id="91" name="AutoShape 133"/>
        <xdr:cNvSpPr>
          <a:spLocks/>
        </xdr:cNvSpPr>
      </xdr:nvSpPr>
      <xdr:spPr>
        <a:xfrm>
          <a:off x="85725" y="9572625"/>
          <a:ext cx="400050" cy="409575"/>
        </a:xfrm>
        <a:prstGeom prst="star8">
          <a:avLst/>
        </a:prstGeom>
        <a:solidFill>
          <a:srgbClr val="FFFFFF"/>
        </a:solidFill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885825</xdr:colOff>
      <xdr:row>65</xdr:row>
      <xdr:rowOff>47625</xdr:rowOff>
    </xdr:from>
    <xdr:to>
      <xdr:col>11</xdr:col>
      <xdr:colOff>257175</xdr:colOff>
      <xdr:row>65</xdr:row>
      <xdr:rowOff>57150</xdr:rowOff>
    </xdr:to>
    <xdr:sp>
      <xdr:nvSpPr>
        <xdr:cNvPr id="92" name="Line 134"/>
        <xdr:cNvSpPr>
          <a:spLocks/>
        </xdr:cNvSpPr>
      </xdr:nvSpPr>
      <xdr:spPr>
        <a:xfrm>
          <a:off x="4486275" y="11696700"/>
          <a:ext cx="1800225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61</xdr:row>
      <xdr:rowOff>28575</xdr:rowOff>
    </xdr:from>
    <xdr:to>
      <xdr:col>7</xdr:col>
      <xdr:colOff>895350</xdr:colOff>
      <xdr:row>65</xdr:row>
      <xdr:rowOff>85725</xdr:rowOff>
    </xdr:to>
    <xdr:sp>
      <xdr:nvSpPr>
        <xdr:cNvPr id="93" name="AutoShape 136"/>
        <xdr:cNvSpPr>
          <a:spLocks/>
        </xdr:cNvSpPr>
      </xdr:nvSpPr>
      <xdr:spPr>
        <a:xfrm>
          <a:off x="4314825" y="10991850"/>
          <a:ext cx="180975" cy="742950"/>
        </a:xfrm>
        <a:custGeom>
          <a:pathLst>
            <a:path h="82" w="19">
              <a:moveTo>
                <a:pt x="0" y="1"/>
              </a:moveTo>
              <a:cubicBezTo>
                <a:pt x="4" y="0"/>
                <a:pt x="9" y="0"/>
                <a:pt x="11" y="1"/>
              </a:cubicBezTo>
              <a:cubicBezTo>
                <a:pt x="13" y="2"/>
                <a:pt x="15" y="3"/>
                <a:pt x="16" y="6"/>
              </a:cubicBezTo>
              <a:cubicBezTo>
                <a:pt x="17" y="9"/>
                <a:pt x="17" y="5"/>
                <a:pt x="18" y="18"/>
              </a:cubicBezTo>
              <a:cubicBezTo>
                <a:pt x="19" y="31"/>
                <a:pt x="19" y="71"/>
                <a:pt x="19" y="82"/>
              </a:cubicBezTo>
            </a:path>
          </a:pathLst>
        </a:cu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56</xdr:row>
      <xdr:rowOff>57150</xdr:rowOff>
    </xdr:from>
    <xdr:to>
      <xdr:col>7</xdr:col>
      <xdr:colOff>342900</xdr:colOff>
      <xdr:row>61</xdr:row>
      <xdr:rowOff>66675</xdr:rowOff>
    </xdr:to>
    <xdr:sp>
      <xdr:nvSpPr>
        <xdr:cNvPr id="94" name="AutoShape 138"/>
        <xdr:cNvSpPr>
          <a:spLocks/>
        </xdr:cNvSpPr>
      </xdr:nvSpPr>
      <xdr:spPr>
        <a:xfrm>
          <a:off x="3667125" y="10172700"/>
          <a:ext cx="276225" cy="857250"/>
        </a:xfrm>
        <a:custGeom>
          <a:pathLst>
            <a:path h="90" w="29">
              <a:moveTo>
                <a:pt x="29" y="88"/>
              </a:moveTo>
              <a:cubicBezTo>
                <a:pt x="22" y="89"/>
                <a:pt x="16" y="90"/>
                <a:pt x="12" y="88"/>
              </a:cubicBezTo>
              <a:cubicBezTo>
                <a:pt x="8" y="86"/>
                <a:pt x="4" y="81"/>
                <a:pt x="2" y="78"/>
              </a:cubicBezTo>
              <a:cubicBezTo>
                <a:pt x="0" y="75"/>
                <a:pt x="1" y="83"/>
                <a:pt x="1" y="70"/>
              </a:cubicBezTo>
              <a:cubicBezTo>
                <a:pt x="1" y="57"/>
                <a:pt x="1" y="12"/>
                <a:pt x="1" y="0"/>
              </a:cubicBezTo>
            </a:path>
          </a:pathLst>
        </a:cu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56</xdr:row>
      <xdr:rowOff>47625</xdr:rowOff>
    </xdr:from>
    <xdr:to>
      <xdr:col>9</xdr:col>
      <xdr:colOff>152400</xdr:colOff>
      <xdr:row>61</xdr:row>
      <xdr:rowOff>57150</xdr:rowOff>
    </xdr:to>
    <xdr:sp>
      <xdr:nvSpPr>
        <xdr:cNvPr id="95" name="AutoShape 139"/>
        <xdr:cNvSpPr>
          <a:spLocks/>
        </xdr:cNvSpPr>
      </xdr:nvSpPr>
      <xdr:spPr>
        <a:xfrm>
          <a:off x="5438775" y="10163175"/>
          <a:ext cx="276225" cy="857250"/>
        </a:xfrm>
        <a:custGeom>
          <a:pathLst>
            <a:path h="90" w="29">
              <a:moveTo>
                <a:pt x="29" y="88"/>
              </a:moveTo>
              <a:cubicBezTo>
                <a:pt x="22" y="89"/>
                <a:pt x="16" y="90"/>
                <a:pt x="12" y="88"/>
              </a:cubicBezTo>
              <a:cubicBezTo>
                <a:pt x="8" y="86"/>
                <a:pt x="4" y="81"/>
                <a:pt x="2" y="78"/>
              </a:cubicBezTo>
              <a:cubicBezTo>
                <a:pt x="0" y="75"/>
                <a:pt x="1" y="83"/>
                <a:pt x="1" y="70"/>
              </a:cubicBezTo>
              <a:cubicBezTo>
                <a:pt x="1" y="57"/>
                <a:pt x="1" y="12"/>
                <a:pt x="1" y="0"/>
              </a:cubicBezTo>
            </a:path>
          </a:pathLst>
        </a:cu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61</xdr:row>
      <xdr:rowOff>19050</xdr:rowOff>
    </xdr:from>
    <xdr:to>
      <xdr:col>11</xdr:col>
      <xdr:colOff>228600</xdr:colOff>
      <xdr:row>65</xdr:row>
      <xdr:rowOff>76200</xdr:rowOff>
    </xdr:to>
    <xdr:sp>
      <xdr:nvSpPr>
        <xdr:cNvPr id="96" name="AutoShape 140"/>
        <xdr:cNvSpPr>
          <a:spLocks/>
        </xdr:cNvSpPr>
      </xdr:nvSpPr>
      <xdr:spPr>
        <a:xfrm>
          <a:off x="6076950" y="10982325"/>
          <a:ext cx="180975" cy="742950"/>
        </a:xfrm>
        <a:custGeom>
          <a:pathLst>
            <a:path h="82" w="19">
              <a:moveTo>
                <a:pt x="0" y="1"/>
              </a:moveTo>
              <a:cubicBezTo>
                <a:pt x="4" y="0"/>
                <a:pt x="9" y="0"/>
                <a:pt x="11" y="1"/>
              </a:cubicBezTo>
              <a:cubicBezTo>
                <a:pt x="13" y="2"/>
                <a:pt x="15" y="3"/>
                <a:pt x="16" y="6"/>
              </a:cubicBezTo>
              <a:cubicBezTo>
                <a:pt x="17" y="9"/>
                <a:pt x="17" y="5"/>
                <a:pt x="18" y="18"/>
              </a:cubicBezTo>
              <a:cubicBezTo>
                <a:pt x="19" y="31"/>
                <a:pt x="19" y="71"/>
                <a:pt x="19" y="82"/>
              </a:cubicBezTo>
            </a:path>
          </a:pathLst>
        </a:cu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65</xdr:row>
      <xdr:rowOff>28575</xdr:rowOff>
    </xdr:from>
    <xdr:to>
      <xdr:col>11</xdr:col>
      <xdr:colOff>238125</xdr:colOff>
      <xdr:row>65</xdr:row>
      <xdr:rowOff>57150</xdr:rowOff>
    </xdr:to>
    <xdr:sp>
      <xdr:nvSpPr>
        <xdr:cNvPr id="97" name="AutoShape 145"/>
        <xdr:cNvSpPr>
          <a:spLocks/>
        </xdr:cNvSpPr>
      </xdr:nvSpPr>
      <xdr:spPr>
        <a:xfrm>
          <a:off x="6238875" y="11677650"/>
          <a:ext cx="28575" cy="28575"/>
        </a:xfrm>
        <a:prstGeom prst="flowChartSummingJunction">
          <a:avLst/>
        </a:prstGeom>
        <a:solidFill>
          <a:srgbClr val="D3D3D3"/>
        </a:solidFill>
        <a:ln w="57150" cmpd="sng">
          <a:solidFill>
            <a:srgbClr val="D3D3D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65</xdr:row>
      <xdr:rowOff>76200</xdr:rowOff>
    </xdr:from>
    <xdr:to>
      <xdr:col>5</xdr:col>
      <xdr:colOff>238125</xdr:colOff>
      <xdr:row>65</xdr:row>
      <xdr:rowOff>104775</xdr:rowOff>
    </xdr:to>
    <xdr:sp>
      <xdr:nvSpPr>
        <xdr:cNvPr id="98" name="AutoShape 149"/>
        <xdr:cNvSpPr>
          <a:spLocks/>
        </xdr:cNvSpPr>
      </xdr:nvSpPr>
      <xdr:spPr>
        <a:xfrm>
          <a:off x="2305050" y="11725275"/>
          <a:ext cx="28575" cy="28575"/>
        </a:xfrm>
        <a:prstGeom prst="flowChartSummingJunction">
          <a:avLst/>
        </a:prstGeom>
        <a:solidFill>
          <a:srgbClr val="D3D3D3"/>
        </a:solidFill>
        <a:ln w="57150" cmpd="sng">
          <a:solidFill>
            <a:srgbClr val="D3D3D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56</xdr:row>
      <xdr:rowOff>57150</xdr:rowOff>
    </xdr:from>
    <xdr:to>
      <xdr:col>7</xdr:col>
      <xdr:colOff>95250</xdr:colOff>
      <xdr:row>56</xdr:row>
      <xdr:rowOff>85725</xdr:rowOff>
    </xdr:to>
    <xdr:sp>
      <xdr:nvSpPr>
        <xdr:cNvPr id="99" name="AutoShape 150"/>
        <xdr:cNvSpPr>
          <a:spLocks/>
        </xdr:cNvSpPr>
      </xdr:nvSpPr>
      <xdr:spPr>
        <a:xfrm>
          <a:off x="3667125" y="10172700"/>
          <a:ext cx="28575" cy="28575"/>
        </a:xfrm>
        <a:prstGeom prst="flowChartSummingJunction">
          <a:avLst/>
        </a:prstGeom>
        <a:solidFill>
          <a:srgbClr val="D3D3D3"/>
        </a:solidFill>
        <a:ln w="57150" cmpd="sng">
          <a:solidFill>
            <a:srgbClr val="D3D3D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56</xdr:row>
      <xdr:rowOff>57150</xdr:rowOff>
    </xdr:from>
    <xdr:to>
      <xdr:col>8</xdr:col>
      <xdr:colOff>161925</xdr:colOff>
      <xdr:row>56</xdr:row>
      <xdr:rowOff>85725</xdr:rowOff>
    </xdr:to>
    <xdr:sp>
      <xdr:nvSpPr>
        <xdr:cNvPr id="100" name="AutoShape 151"/>
        <xdr:cNvSpPr>
          <a:spLocks/>
        </xdr:cNvSpPr>
      </xdr:nvSpPr>
      <xdr:spPr>
        <a:xfrm>
          <a:off x="5438775" y="10172700"/>
          <a:ext cx="28575" cy="28575"/>
        </a:xfrm>
        <a:prstGeom prst="flowChartSummingJunction">
          <a:avLst/>
        </a:prstGeom>
        <a:solidFill>
          <a:srgbClr val="D3D3D3"/>
        </a:solidFill>
        <a:ln w="57150" cmpd="sng">
          <a:solidFill>
            <a:srgbClr val="D3D3D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876300</xdr:colOff>
      <xdr:row>65</xdr:row>
      <xdr:rowOff>28575</xdr:rowOff>
    </xdr:from>
    <xdr:to>
      <xdr:col>7</xdr:col>
      <xdr:colOff>904875</xdr:colOff>
      <xdr:row>65</xdr:row>
      <xdr:rowOff>57150</xdr:rowOff>
    </xdr:to>
    <xdr:sp>
      <xdr:nvSpPr>
        <xdr:cNvPr id="101" name="AutoShape 152"/>
        <xdr:cNvSpPr>
          <a:spLocks/>
        </xdr:cNvSpPr>
      </xdr:nvSpPr>
      <xdr:spPr>
        <a:xfrm>
          <a:off x="4476750" y="11677650"/>
          <a:ext cx="28575" cy="28575"/>
        </a:xfrm>
        <a:prstGeom prst="flowChartSummingJunction">
          <a:avLst/>
        </a:prstGeom>
        <a:solidFill>
          <a:srgbClr val="D3D3D3"/>
        </a:solidFill>
        <a:ln w="57150" cmpd="sng">
          <a:solidFill>
            <a:srgbClr val="D3D3D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82</xdr:row>
      <xdr:rowOff>47625</xdr:rowOff>
    </xdr:from>
    <xdr:to>
      <xdr:col>5</xdr:col>
      <xdr:colOff>9525</xdr:colOff>
      <xdr:row>86</xdr:row>
      <xdr:rowOff>0</xdr:rowOff>
    </xdr:to>
    <xdr:sp>
      <xdr:nvSpPr>
        <xdr:cNvPr id="102" name="AutoShape 153"/>
        <xdr:cNvSpPr>
          <a:spLocks/>
        </xdr:cNvSpPr>
      </xdr:nvSpPr>
      <xdr:spPr>
        <a:xfrm>
          <a:off x="1000125" y="15068550"/>
          <a:ext cx="1104900" cy="647700"/>
        </a:xfrm>
        <a:prstGeom prst="cube">
          <a:avLst/>
        </a:prstGeom>
        <a:solidFill>
          <a:srgbClr val="FF0000"/>
        </a:solidFill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NeverReady           </a:t>
          </a:r>
        </a:p>
      </xdr:txBody>
    </xdr:sp>
    <xdr:clientData/>
  </xdr:twoCellAnchor>
  <xdr:twoCellAnchor>
    <xdr:from>
      <xdr:col>1</xdr:col>
      <xdr:colOff>419100</xdr:colOff>
      <xdr:row>95</xdr:row>
      <xdr:rowOff>123825</xdr:rowOff>
    </xdr:from>
    <xdr:to>
      <xdr:col>1</xdr:col>
      <xdr:colOff>409575</xdr:colOff>
      <xdr:row>95</xdr:row>
      <xdr:rowOff>123825</xdr:rowOff>
    </xdr:to>
    <xdr:sp>
      <xdr:nvSpPr>
        <xdr:cNvPr id="103" name="Line 154"/>
        <xdr:cNvSpPr>
          <a:spLocks/>
        </xdr:cNvSpPr>
      </xdr:nvSpPr>
      <xdr:spPr>
        <a:xfrm>
          <a:off x="952500" y="17783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83</xdr:row>
      <xdr:rowOff>19050</xdr:rowOff>
    </xdr:from>
    <xdr:to>
      <xdr:col>6</xdr:col>
      <xdr:colOff>180975</xdr:colOff>
      <xdr:row>85</xdr:row>
      <xdr:rowOff>19050</xdr:rowOff>
    </xdr:to>
    <xdr:sp>
      <xdr:nvSpPr>
        <xdr:cNvPr id="104" name="Arc 157"/>
        <xdr:cNvSpPr>
          <a:spLocks/>
        </xdr:cNvSpPr>
      </xdr:nvSpPr>
      <xdr:spPr>
        <a:xfrm>
          <a:off x="3019425" y="15201900"/>
          <a:ext cx="152400" cy="371475"/>
        </a:xfrm>
        <a:prstGeom prst="arc">
          <a:avLst>
            <a:gd name="adj1" fmla="val -27356671"/>
            <a:gd name="adj2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83</xdr:row>
      <xdr:rowOff>0</xdr:rowOff>
    </xdr:from>
    <xdr:to>
      <xdr:col>6</xdr:col>
      <xdr:colOff>85725</xdr:colOff>
      <xdr:row>84</xdr:row>
      <xdr:rowOff>0</xdr:rowOff>
    </xdr:to>
    <xdr:sp>
      <xdr:nvSpPr>
        <xdr:cNvPr id="105" name="Line 158"/>
        <xdr:cNvSpPr>
          <a:spLocks/>
        </xdr:cNvSpPr>
      </xdr:nvSpPr>
      <xdr:spPr>
        <a:xfrm>
          <a:off x="3076575" y="15182850"/>
          <a:ext cx="0" cy="161925"/>
        </a:xfrm>
        <a:prstGeom prst="line">
          <a:avLst/>
        </a:prstGeom>
        <a:noFill/>
        <a:ln w="38100" cmpd="sng">
          <a:solidFill>
            <a:srgbClr val="3399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83</xdr:row>
      <xdr:rowOff>0</xdr:rowOff>
    </xdr:from>
    <xdr:to>
      <xdr:col>6</xdr:col>
      <xdr:colOff>238125</xdr:colOff>
      <xdr:row>84</xdr:row>
      <xdr:rowOff>9525</xdr:rowOff>
    </xdr:to>
    <xdr:sp>
      <xdr:nvSpPr>
        <xdr:cNvPr id="106" name="Line 159"/>
        <xdr:cNvSpPr>
          <a:spLocks/>
        </xdr:cNvSpPr>
      </xdr:nvSpPr>
      <xdr:spPr>
        <a:xfrm>
          <a:off x="3228975" y="15182850"/>
          <a:ext cx="0" cy="1714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83</xdr:row>
      <xdr:rowOff>0</xdr:rowOff>
    </xdr:from>
    <xdr:to>
      <xdr:col>6</xdr:col>
      <xdr:colOff>161925</xdr:colOff>
      <xdr:row>84</xdr:row>
      <xdr:rowOff>9525</xdr:rowOff>
    </xdr:to>
    <xdr:sp>
      <xdr:nvSpPr>
        <xdr:cNvPr id="107" name="Line 160"/>
        <xdr:cNvSpPr>
          <a:spLocks/>
        </xdr:cNvSpPr>
      </xdr:nvSpPr>
      <xdr:spPr>
        <a:xfrm>
          <a:off x="3152775" y="15182850"/>
          <a:ext cx="0" cy="1714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83</xdr:row>
      <xdr:rowOff>0</xdr:rowOff>
    </xdr:from>
    <xdr:to>
      <xdr:col>6</xdr:col>
      <xdr:colOff>371475</xdr:colOff>
      <xdr:row>84</xdr:row>
      <xdr:rowOff>9525</xdr:rowOff>
    </xdr:to>
    <xdr:sp>
      <xdr:nvSpPr>
        <xdr:cNvPr id="108" name="Line 161"/>
        <xdr:cNvSpPr>
          <a:spLocks/>
        </xdr:cNvSpPr>
      </xdr:nvSpPr>
      <xdr:spPr>
        <a:xfrm>
          <a:off x="3362325" y="15182850"/>
          <a:ext cx="0" cy="171450"/>
        </a:xfrm>
        <a:prstGeom prst="line">
          <a:avLst/>
        </a:prstGeom>
        <a:noFill/>
        <a:ln w="38100" cmpd="sng">
          <a:solidFill>
            <a:srgbClr val="D3D3D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83</xdr:row>
      <xdr:rowOff>85725</xdr:rowOff>
    </xdr:from>
    <xdr:to>
      <xdr:col>7</xdr:col>
      <xdr:colOff>571500</xdr:colOff>
      <xdr:row>83</xdr:row>
      <xdr:rowOff>85725</xdr:rowOff>
    </xdr:to>
    <xdr:sp>
      <xdr:nvSpPr>
        <xdr:cNvPr id="109" name="Line 166"/>
        <xdr:cNvSpPr>
          <a:spLocks/>
        </xdr:cNvSpPr>
      </xdr:nvSpPr>
      <xdr:spPr>
        <a:xfrm>
          <a:off x="3609975" y="15268575"/>
          <a:ext cx="561975" cy="0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571500</xdr:colOff>
      <xdr:row>83</xdr:row>
      <xdr:rowOff>76200</xdr:rowOff>
    </xdr:from>
    <xdr:to>
      <xdr:col>7</xdr:col>
      <xdr:colOff>1257300</xdr:colOff>
      <xdr:row>83</xdr:row>
      <xdr:rowOff>85725</xdr:rowOff>
    </xdr:to>
    <xdr:sp>
      <xdr:nvSpPr>
        <xdr:cNvPr id="110" name="Line 167"/>
        <xdr:cNvSpPr>
          <a:spLocks/>
        </xdr:cNvSpPr>
      </xdr:nvSpPr>
      <xdr:spPr>
        <a:xfrm flipV="1">
          <a:off x="4171950" y="15259050"/>
          <a:ext cx="685800" cy="95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1247775</xdr:colOff>
      <xdr:row>83</xdr:row>
      <xdr:rowOff>66675</xdr:rowOff>
    </xdr:from>
    <xdr:to>
      <xdr:col>8</xdr:col>
      <xdr:colOff>0</xdr:colOff>
      <xdr:row>83</xdr:row>
      <xdr:rowOff>85725</xdr:rowOff>
    </xdr:to>
    <xdr:sp>
      <xdr:nvSpPr>
        <xdr:cNvPr id="111" name="Line 168"/>
        <xdr:cNvSpPr>
          <a:spLocks/>
        </xdr:cNvSpPr>
      </xdr:nvSpPr>
      <xdr:spPr>
        <a:xfrm>
          <a:off x="4848225" y="15249525"/>
          <a:ext cx="457200" cy="19050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87</xdr:row>
      <xdr:rowOff>0</xdr:rowOff>
    </xdr:from>
    <xdr:to>
      <xdr:col>6</xdr:col>
      <xdr:colOff>95250</xdr:colOff>
      <xdr:row>88</xdr:row>
      <xdr:rowOff>9525</xdr:rowOff>
    </xdr:to>
    <xdr:sp>
      <xdr:nvSpPr>
        <xdr:cNvPr id="112" name="Line 169"/>
        <xdr:cNvSpPr>
          <a:spLocks/>
        </xdr:cNvSpPr>
      </xdr:nvSpPr>
      <xdr:spPr>
        <a:xfrm flipH="1">
          <a:off x="3086100" y="15878175"/>
          <a:ext cx="0" cy="18097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87</xdr:row>
      <xdr:rowOff>0</xdr:rowOff>
    </xdr:from>
    <xdr:to>
      <xdr:col>6</xdr:col>
      <xdr:colOff>238125</xdr:colOff>
      <xdr:row>88</xdr:row>
      <xdr:rowOff>9525</xdr:rowOff>
    </xdr:to>
    <xdr:sp>
      <xdr:nvSpPr>
        <xdr:cNvPr id="113" name="Line 170"/>
        <xdr:cNvSpPr>
          <a:spLocks/>
        </xdr:cNvSpPr>
      </xdr:nvSpPr>
      <xdr:spPr>
        <a:xfrm>
          <a:off x="3228975" y="15878175"/>
          <a:ext cx="0" cy="180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87</xdr:row>
      <xdr:rowOff>0</xdr:rowOff>
    </xdr:from>
    <xdr:to>
      <xdr:col>6</xdr:col>
      <xdr:colOff>161925</xdr:colOff>
      <xdr:row>88</xdr:row>
      <xdr:rowOff>9525</xdr:rowOff>
    </xdr:to>
    <xdr:sp>
      <xdr:nvSpPr>
        <xdr:cNvPr id="114" name="Line 171"/>
        <xdr:cNvSpPr>
          <a:spLocks/>
        </xdr:cNvSpPr>
      </xdr:nvSpPr>
      <xdr:spPr>
        <a:xfrm>
          <a:off x="3152775" y="15878175"/>
          <a:ext cx="0" cy="180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87</xdr:row>
      <xdr:rowOff>0</xdr:rowOff>
    </xdr:from>
    <xdr:to>
      <xdr:col>6</xdr:col>
      <xdr:colOff>371475</xdr:colOff>
      <xdr:row>88</xdr:row>
      <xdr:rowOff>9525</xdr:rowOff>
    </xdr:to>
    <xdr:sp>
      <xdr:nvSpPr>
        <xdr:cNvPr id="115" name="Line 172"/>
        <xdr:cNvSpPr>
          <a:spLocks/>
        </xdr:cNvSpPr>
      </xdr:nvSpPr>
      <xdr:spPr>
        <a:xfrm>
          <a:off x="3362325" y="15878175"/>
          <a:ext cx="0" cy="180975"/>
        </a:xfrm>
        <a:prstGeom prst="line">
          <a:avLst/>
        </a:prstGeom>
        <a:noFill/>
        <a:ln w="38100" cmpd="sng">
          <a:solidFill>
            <a:srgbClr val="E3E3E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83</xdr:row>
      <xdr:rowOff>9525</xdr:rowOff>
    </xdr:from>
    <xdr:to>
      <xdr:col>8</xdr:col>
      <xdr:colOff>85725</xdr:colOff>
      <xdr:row>84</xdr:row>
      <xdr:rowOff>9525</xdr:rowOff>
    </xdr:to>
    <xdr:sp>
      <xdr:nvSpPr>
        <xdr:cNvPr id="116" name="Line 177"/>
        <xdr:cNvSpPr>
          <a:spLocks/>
        </xdr:cNvSpPr>
      </xdr:nvSpPr>
      <xdr:spPr>
        <a:xfrm>
          <a:off x="5391150" y="15192375"/>
          <a:ext cx="0" cy="1619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83</xdr:row>
      <xdr:rowOff>0</xdr:rowOff>
    </xdr:from>
    <xdr:to>
      <xdr:col>8</xdr:col>
      <xdr:colOff>238125</xdr:colOff>
      <xdr:row>84</xdr:row>
      <xdr:rowOff>9525</xdr:rowOff>
    </xdr:to>
    <xdr:sp>
      <xdr:nvSpPr>
        <xdr:cNvPr id="117" name="Line 179"/>
        <xdr:cNvSpPr>
          <a:spLocks/>
        </xdr:cNvSpPr>
      </xdr:nvSpPr>
      <xdr:spPr>
        <a:xfrm>
          <a:off x="5543550" y="15182850"/>
          <a:ext cx="0" cy="1714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87</xdr:row>
      <xdr:rowOff>85725</xdr:rowOff>
    </xdr:from>
    <xdr:to>
      <xdr:col>7</xdr:col>
      <xdr:colOff>666750</xdr:colOff>
      <xdr:row>87</xdr:row>
      <xdr:rowOff>85725</xdr:rowOff>
    </xdr:to>
    <xdr:sp>
      <xdr:nvSpPr>
        <xdr:cNvPr id="118" name="Line 182"/>
        <xdr:cNvSpPr>
          <a:spLocks/>
        </xdr:cNvSpPr>
      </xdr:nvSpPr>
      <xdr:spPr>
        <a:xfrm flipV="1">
          <a:off x="3619500" y="15963900"/>
          <a:ext cx="647700" cy="0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87</xdr:row>
      <xdr:rowOff>85725</xdr:rowOff>
    </xdr:from>
    <xdr:to>
      <xdr:col>11</xdr:col>
      <xdr:colOff>323850</xdr:colOff>
      <xdr:row>87</xdr:row>
      <xdr:rowOff>85725</xdr:rowOff>
    </xdr:to>
    <xdr:sp>
      <xdr:nvSpPr>
        <xdr:cNvPr id="119" name="Line 183"/>
        <xdr:cNvSpPr>
          <a:spLocks/>
        </xdr:cNvSpPr>
      </xdr:nvSpPr>
      <xdr:spPr>
        <a:xfrm flipV="1">
          <a:off x="3867150" y="15963900"/>
          <a:ext cx="24860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83</xdr:row>
      <xdr:rowOff>85725</xdr:rowOff>
    </xdr:from>
    <xdr:to>
      <xdr:col>11</xdr:col>
      <xdr:colOff>123825</xdr:colOff>
      <xdr:row>83</xdr:row>
      <xdr:rowOff>95250</xdr:rowOff>
    </xdr:to>
    <xdr:sp>
      <xdr:nvSpPr>
        <xdr:cNvPr id="120" name="Line 184"/>
        <xdr:cNvSpPr>
          <a:spLocks/>
        </xdr:cNvSpPr>
      </xdr:nvSpPr>
      <xdr:spPr>
        <a:xfrm>
          <a:off x="5848350" y="15268575"/>
          <a:ext cx="304800" cy="9525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85</xdr:row>
      <xdr:rowOff>85725</xdr:rowOff>
    </xdr:from>
    <xdr:to>
      <xdr:col>5</xdr:col>
      <xdr:colOff>714375</xdr:colOff>
      <xdr:row>87</xdr:row>
      <xdr:rowOff>66675</xdr:rowOff>
    </xdr:to>
    <xdr:sp>
      <xdr:nvSpPr>
        <xdr:cNvPr id="121" name="Line 195"/>
        <xdr:cNvSpPr>
          <a:spLocks/>
        </xdr:cNvSpPr>
      </xdr:nvSpPr>
      <xdr:spPr>
        <a:xfrm>
          <a:off x="2209800" y="15640050"/>
          <a:ext cx="600075" cy="3048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84</xdr:row>
      <xdr:rowOff>104775</xdr:rowOff>
    </xdr:from>
    <xdr:to>
      <xdr:col>4</xdr:col>
      <xdr:colOff>400050</xdr:colOff>
      <xdr:row>84</xdr:row>
      <xdr:rowOff>133350</xdr:rowOff>
    </xdr:to>
    <xdr:sp>
      <xdr:nvSpPr>
        <xdr:cNvPr id="122" name="Oval 200"/>
        <xdr:cNvSpPr>
          <a:spLocks/>
        </xdr:cNvSpPr>
      </xdr:nvSpPr>
      <xdr:spPr>
        <a:xfrm flipH="1">
          <a:off x="2038350" y="15449550"/>
          <a:ext cx="19050" cy="28575"/>
        </a:xfrm>
        <a:prstGeom prst="ellipse">
          <a:avLst/>
        </a:prstGeom>
        <a:solidFill>
          <a:srgbClr val="FFFFFF"/>
        </a:solidFill>
        <a:ln w="57150" cmpd="sng">
          <a:solidFill>
            <a:srgbClr val="E3E3E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84</xdr:row>
      <xdr:rowOff>0</xdr:rowOff>
    </xdr:from>
    <xdr:to>
      <xdr:col>4</xdr:col>
      <xdr:colOff>381000</xdr:colOff>
      <xdr:row>84</xdr:row>
      <xdr:rowOff>9525</xdr:rowOff>
    </xdr:to>
    <xdr:sp>
      <xdr:nvSpPr>
        <xdr:cNvPr id="123" name="Oval 201"/>
        <xdr:cNvSpPr>
          <a:spLocks/>
        </xdr:cNvSpPr>
      </xdr:nvSpPr>
      <xdr:spPr>
        <a:xfrm flipH="1">
          <a:off x="2028825" y="15344775"/>
          <a:ext cx="9525" cy="9525"/>
        </a:xfrm>
        <a:prstGeom prst="ellipse">
          <a:avLst/>
        </a:prstGeom>
        <a:solidFill>
          <a:srgbClr val="FFFFFF"/>
        </a:solidFill>
        <a:ln w="57150" cmpd="sng">
          <a:solidFill>
            <a:srgbClr val="E3E3E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714375</xdr:colOff>
      <xdr:row>87</xdr:row>
      <xdr:rowOff>66675</xdr:rowOff>
    </xdr:from>
    <xdr:to>
      <xdr:col>6</xdr:col>
      <xdr:colOff>9525</xdr:colOff>
      <xdr:row>87</xdr:row>
      <xdr:rowOff>85725</xdr:rowOff>
    </xdr:to>
    <xdr:sp>
      <xdr:nvSpPr>
        <xdr:cNvPr id="124" name="Line 202"/>
        <xdr:cNvSpPr>
          <a:spLocks/>
        </xdr:cNvSpPr>
      </xdr:nvSpPr>
      <xdr:spPr>
        <a:xfrm>
          <a:off x="2809875" y="15944850"/>
          <a:ext cx="190500" cy="19050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84</xdr:row>
      <xdr:rowOff>142875</xdr:rowOff>
    </xdr:from>
    <xdr:to>
      <xdr:col>5</xdr:col>
      <xdr:colOff>123825</xdr:colOff>
      <xdr:row>85</xdr:row>
      <xdr:rowOff>95250</xdr:rowOff>
    </xdr:to>
    <xdr:sp>
      <xdr:nvSpPr>
        <xdr:cNvPr id="125" name="Line 203"/>
        <xdr:cNvSpPr>
          <a:spLocks/>
        </xdr:cNvSpPr>
      </xdr:nvSpPr>
      <xdr:spPr>
        <a:xfrm>
          <a:off x="2066925" y="15487650"/>
          <a:ext cx="152400" cy="161925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84</xdr:row>
      <xdr:rowOff>0</xdr:rowOff>
    </xdr:from>
    <xdr:to>
      <xdr:col>5</xdr:col>
      <xdr:colOff>152400</xdr:colOff>
      <xdr:row>84</xdr:row>
      <xdr:rowOff>104775</xdr:rowOff>
    </xdr:to>
    <xdr:sp>
      <xdr:nvSpPr>
        <xdr:cNvPr id="126" name="Line 204"/>
        <xdr:cNvSpPr>
          <a:spLocks/>
        </xdr:cNvSpPr>
      </xdr:nvSpPr>
      <xdr:spPr>
        <a:xfrm>
          <a:off x="2057400" y="15344775"/>
          <a:ext cx="190500" cy="104775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83</xdr:row>
      <xdr:rowOff>123825</xdr:rowOff>
    </xdr:from>
    <xdr:to>
      <xdr:col>5</xdr:col>
      <xdr:colOff>447675</xdr:colOff>
      <xdr:row>84</xdr:row>
      <xdr:rowOff>104775</xdr:rowOff>
    </xdr:to>
    <xdr:sp>
      <xdr:nvSpPr>
        <xdr:cNvPr id="127" name="Line 205"/>
        <xdr:cNvSpPr>
          <a:spLocks/>
        </xdr:cNvSpPr>
      </xdr:nvSpPr>
      <xdr:spPr>
        <a:xfrm flipV="1">
          <a:off x="2228850" y="15306675"/>
          <a:ext cx="314325" cy="1428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83</xdr:row>
      <xdr:rowOff>85725</xdr:rowOff>
    </xdr:from>
    <xdr:to>
      <xdr:col>6</xdr:col>
      <xdr:colOff>0</xdr:colOff>
      <xdr:row>83</xdr:row>
      <xdr:rowOff>114300</xdr:rowOff>
    </xdr:to>
    <xdr:sp>
      <xdr:nvSpPr>
        <xdr:cNvPr id="128" name="Line 206"/>
        <xdr:cNvSpPr>
          <a:spLocks/>
        </xdr:cNvSpPr>
      </xdr:nvSpPr>
      <xdr:spPr>
        <a:xfrm flipV="1">
          <a:off x="2552700" y="15268575"/>
          <a:ext cx="438150" cy="28575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78</xdr:row>
      <xdr:rowOff>152400</xdr:rowOff>
    </xdr:from>
    <xdr:to>
      <xdr:col>7</xdr:col>
      <xdr:colOff>114300</xdr:colOff>
      <xdr:row>81</xdr:row>
      <xdr:rowOff>28575</xdr:rowOff>
    </xdr:to>
    <xdr:sp>
      <xdr:nvSpPr>
        <xdr:cNvPr id="129" name="Rectangle 207"/>
        <xdr:cNvSpPr>
          <a:spLocks/>
        </xdr:cNvSpPr>
      </xdr:nvSpPr>
      <xdr:spPr>
        <a:xfrm>
          <a:off x="2590800" y="14316075"/>
          <a:ext cx="1123950" cy="571500"/>
        </a:xfrm>
        <a:prstGeom prst="rect">
          <a:avLst/>
        </a:prstGeom>
        <a:solidFill>
          <a:srgbClr val="000000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78</xdr:row>
      <xdr:rowOff>295275</xdr:rowOff>
    </xdr:from>
    <xdr:to>
      <xdr:col>7</xdr:col>
      <xdr:colOff>85725</xdr:colOff>
      <xdr:row>80</xdr:row>
      <xdr:rowOff>0</xdr:rowOff>
    </xdr:to>
    <xdr:sp>
      <xdr:nvSpPr>
        <xdr:cNvPr id="130" name="TextBox 208"/>
        <xdr:cNvSpPr txBox="1">
          <a:spLocks noChangeArrowheads="1"/>
        </xdr:cNvSpPr>
      </xdr:nvSpPr>
      <xdr:spPr>
        <a:xfrm>
          <a:off x="2657475" y="14458950"/>
          <a:ext cx="1028700" cy="238125"/>
        </a:xfrm>
        <a:prstGeom prst="rect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0.??  v</a:t>
          </a:r>
        </a:p>
      </xdr:txBody>
    </xdr:sp>
    <xdr:clientData/>
  </xdr:twoCellAnchor>
  <xdr:twoCellAnchor>
    <xdr:from>
      <xdr:col>6</xdr:col>
      <xdr:colOff>28575</xdr:colOff>
      <xdr:row>80</xdr:row>
      <xdr:rowOff>9525</xdr:rowOff>
    </xdr:from>
    <xdr:to>
      <xdr:col>6</xdr:col>
      <xdr:colOff>304800</xdr:colOff>
      <xdr:row>80</xdr:row>
      <xdr:rowOff>161925</xdr:rowOff>
    </xdr:to>
    <xdr:sp>
      <xdr:nvSpPr>
        <xdr:cNvPr id="131" name="Oval 209"/>
        <xdr:cNvSpPr>
          <a:spLocks/>
        </xdr:cNvSpPr>
      </xdr:nvSpPr>
      <xdr:spPr>
        <a:xfrm>
          <a:off x="3019425" y="14706600"/>
          <a:ext cx="276225" cy="152400"/>
        </a:xfrm>
        <a:prstGeom prst="ellipse">
          <a:avLst/>
        </a:prstGeom>
        <a:solidFill>
          <a:srgbClr val="000000"/>
        </a:solidFill>
        <a:ln w="127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80</xdr:row>
      <xdr:rowOff>161925</xdr:rowOff>
    </xdr:from>
    <xdr:to>
      <xdr:col>7</xdr:col>
      <xdr:colOff>552450</xdr:colOff>
      <xdr:row>83</xdr:row>
      <xdr:rowOff>47625</xdr:rowOff>
    </xdr:to>
    <xdr:sp>
      <xdr:nvSpPr>
        <xdr:cNvPr id="132" name="AutoShape 210"/>
        <xdr:cNvSpPr>
          <a:spLocks/>
        </xdr:cNvSpPr>
      </xdr:nvSpPr>
      <xdr:spPr>
        <a:xfrm>
          <a:off x="3648075" y="14859000"/>
          <a:ext cx="504825" cy="371475"/>
        </a:xfrm>
        <a:custGeom>
          <a:pathLst>
            <a:path h="47" w="21">
              <a:moveTo>
                <a:pt x="0" y="0"/>
              </a:moveTo>
              <a:cubicBezTo>
                <a:pt x="9" y="10"/>
                <a:pt x="19" y="20"/>
                <a:pt x="20" y="28"/>
              </a:cubicBezTo>
              <a:cubicBezTo>
                <a:pt x="21" y="36"/>
                <a:pt x="8" y="44"/>
                <a:pt x="6" y="47"/>
              </a:cubicBezTo>
            </a:path>
          </a:pathLst>
        </a:cu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80</xdr:row>
      <xdr:rowOff>161925</xdr:rowOff>
    </xdr:from>
    <xdr:to>
      <xdr:col>7</xdr:col>
      <xdr:colOff>47625</xdr:colOff>
      <xdr:row>83</xdr:row>
      <xdr:rowOff>57150</xdr:rowOff>
    </xdr:to>
    <xdr:sp>
      <xdr:nvSpPr>
        <xdr:cNvPr id="133" name="AutoShape 211"/>
        <xdr:cNvSpPr>
          <a:spLocks/>
        </xdr:cNvSpPr>
      </xdr:nvSpPr>
      <xdr:spPr>
        <a:xfrm>
          <a:off x="2600325" y="14859000"/>
          <a:ext cx="1047750" cy="381000"/>
        </a:xfrm>
        <a:custGeom>
          <a:pathLst>
            <a:path h="81" w="75">
              <a:moveTo>
                <a:pt x="75" y="0"/>
              </a:moveTo>
              <a:cubicBezTo>
                <a:pt x="60" y="17"/>
                <a:pt x="46" y="34"/>
                <a:pt x="37" y="41"/>
              </a:cubicBezTo>
              <a:cubicBezTo>
                <a:pt x="28" y="48"/>
                <a:pt x="25" y="41"/>
                <a:pt x="19" y="43"/>
              </a:cubicBezTo>
              <a:cubicBezTo>
                <a:pt x="13" y="45"/>
                <a:pt x="6" y="47"/>
                <a:pt x="3" y="51"/>
              </a:cubicBezTo>
              <a:cubicBezTo>
                <a:pt x="0" y="55"/>
                <a:pt x="0" y="61"/>
                <a:pt x="0" y="66"/>
              </a:cubicBezTo>
              <a:cubicBezTo>
                <a:pt x="0" y="71"/>
                <a:pt x="1" y="78"/>
                <a:pt x="2" y="81"/>
              </a:cubicBez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83</xdr:row>
      <xdr:rowOff>9525</xdr:rowOff>
    </xdr:from>
    <xdr:to>
      <xdr:col>5</xdr:col>
      <xdr:colOff>561975</xdr:colOff>
      <xdr:row>83</xdr:row>
      <xdr:rowOff>161925</xdr:rowOff>
    </xdr:to>
    <xdr:sp>
      <xdr:nvSpPr>
        <xdr:cNvPr id="134" name="Oval 212"/>
        <xdr:cNvSpPr>
          <a:spLocks/>
        </xdr:cNvSpPr>
      </xdr:nvSpPr>
      <xdr:spPr>
        <a:xfrm>
          <a:off x="2581275" y="15192375"/>
          <a:ext cx="76200" cy="152400"/>
        </a:xfrm>
        <a:prstGeom prst="ellipse">
          <a:avLst/>
        </a:prstGeom>
        <a:solidFill>
          <a:srgbClr val="E3E3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83</xdr:row>
      <xdr:rowOff>0</xdr:rowOff>
    </xdr:from>
    <xdr:to>
      <xdr:col>7</xdr:col>
      <xdr:colOff>171450</xdr:colOff>
      <xdr:row>83</xdr:row>
      <xdr:rowOff>161925</xdr:rowOff>
    </xdr:to>
    <xdr:sp>
      <xdr:nvSpPr>
        <xdr:cNvPr id="135" name="Oval 213"/>
        <xdr:cNvSpPr>
          <a:spLocks/>
        </xdr:cNvSpPr>
      </xdr:nvSpPr>
      <xdr:spPr>
        <a:xfrm>
          <a:off x="3695700" y="15182850"/>
          <a:ext cx="76200" cy="161925"/>
        </a:xfrm>
        <a:prstGeom prst="ellipse">
          <a:avLst/>
        </a:prstGeom>
        <a:solidFill>
          <a:srgbClr val="E3E3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83</xdr:row>
      <xdr:rowOff>19050</xdr:rowOff>
    </xdr:from>
    <xdr:to>
      <xdr:col>9</xdr:col>
      <xdr:colOff>180975</xdr:colOff>
      <xdr:row>85</xdr:row>
      <xdr:rowOff>19050</xdr:rowOff>
    </xdr:to>
    <xdr:sp>
      <xdr:nvSpPr>
        <xdr:cNvPr id="136" name="Arc 214"/>
        <xdr:cNvSpPr>
          <a:spLocks/>
        </xdr:cNvSpPr>
      </xdr:nvSpPr>
      <xdr:spPr>
        <a:xfrm>
          <a:off x="5591175" y="15201900"/>
          <a:ext cx="152400" cy="371475"/>
        </a:xfrm>
        <a:prstGeom prst="arc">
          <a:avLst>
            <a:gd name="adj1" fmla="val -27356671"/>
            <a:gd name="adj2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83</xdr:row>
      <xdr:rowOff>0</xdr:rowOff>
    </xdr:from>
    <xdr:to>
      <xdr:col>8</xdr:col>
      <xdr:colOff>161925</xdr:colOff>
      <xdr:row>84</xdr:row>
      <xdr:rowOff>9525</xdr:rowOff>
    </xdr:to>
    <xdr:sp>
      <xdr:nvSpPr>
        <xdr:cNvPr id="137" name="Line 216"/>
        <xdr:cNvSpPr>
          <a:spLocks/>
        </xdr:cNvSpPr>
      </xdr:nvSpPr>
      <xdr:spPr>
        <a:xfrm>
          <a:off x="5467350" y="15182850"/>
          <a:ext cx="0" cy="1714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83</xdr:row>
      <xdr:rowOff>0</xdr:rowOff>
    </xdr:from>
    <xdr:to>
      <xdr:col>9</xdr:col>
      <xdr:colOff>95250</xdr:colOff>
      <xdr:row>84</xdr:row>
      <xdr:rowOff>9525</xdr:rowOff>
    </xdr:to>
    <xdr:sp>
      <xdr:nvSpPr>
        <xdr:cNvPr id="138" name="Line 217"/>
        <xdr:cNvSpPr>
          <a:spLocks/>
        </xdr:cNvSpPr>
      </xdr:nvSpPr>
      <xdr:spPr>
        <a:xfrm>
          <a:off x="5657850" y="15182850"/>
          <a:ext cx="0" cy="171450"/>
        </a:xfrm>
        <a:prstGeom prst="line">
          <a:avLst/>
        </a:prstGeom>
        <a:noFill/>
        <a:ln w="38100" cmpd="sng">
          <a:solidFill>
            <a:srgbClr val="D3D3D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82</xdr:row>
      <xdr:rowOff>19050</xdr:rowOff>
    </xdr:from>
    <xdr:to>
      <xdr:col>13</xdr:col>
      <xdr:colOff>180975</xdr:colOff>
      <xdr:row>84</xdr:row>
      <xdr:rowOff>19050</xdr:rowOff>
    </xdr:to>
    <xdr:sp>
      <xdr:nvSpPr>
        <xdr:cNvPr id="139" name="Arc 218"/>
        <xdr:cNvSpPr>
          <a:spLocks/>
        </xdr:cNvSpPr>
      </xdr:nvSpPr>
      <xdr:spPr>
        <a:xfrm>
          <a:off x="6800850" y="15039975"/>
          <a:ext cx="152400" cy="323850"/>
        </a:xfrm>
        <a:prstGeom prst="arc">
          <a:avLst>
            <a:gd name="adj1" fmla="val -27356671"/>
            <a:gd name="adj2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87</xdr:row>
      <xdr:rowOff>19050</xdr:rowOff>
    </xdr:from>
    <xdr:to>
      <xdr:col>6</xdr:col>
      <xdr:colOff>142875</xdr:colOff>
      <xdr:row>89</xdr:row>
      <xdr:rowOff>19050</xdr:rowOff>
    </xdr:to>
    <xdr:sp>
      <xdr:nvSpPr>
        <xdr:cNvPr id="140" name="Arc 223"/>
        <xdr:cNvSpPr>
          <a:spLocks/>
        </xdr:cNvSpPr>
      </xdr:nvSpPr>
      <xdr:spPr>
        <a:xfrm>
          <a:off x="2981325" y="15897225"/>
          <a:ext cx="152400" cy="342900"/>
        </a:xfrm>
        <a:prstGeom prst="arc">
          <a:avLst>
            <a:gd name="adj1" fmla="val -27356671"/>
            <a:gd name="adj2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87</xdr:row>
      <xdr:rowOff>0</xdr:rowOff>
    </xdr:from>
    <xdr:to>
      <xdr:col>6</xdr:col>
      <xdr:colOff>238125</xdr:colOff>
      <xdr:row>88</xdr:row>
      <xdr:rowOff>9525</xdr:rowOff>
    </xdr:to>
    <xdr:sp>
      <xdr:nvSpPr>
        <xdr:cNvPr id="141" name="Line 224"/>
        <xdr:cNvSpPr>
          <a:spLocks/>
        </xdr:cNvSpPr>
      </xdr:nvSpPr>
      <xdr:spPr>
        <a:xfrm>
          <a:off x="3228975" y="15878175"/>
          <a:ext cx="0" cy="180975"/>
        </a:xfrm>
        <a:prstGeom prst="line">
          <a:avLst/>
        </a:prstGeom>
        <a:noFill/>
        <a:ln w="57150" cmpd="sng">
          <a:solidFill>
            <a:srgbClr val="66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87</xdr:row>
      <xdr:rowOff>0</xdr:rowOff>
    </xdr:from>
    <xdr:to>
      <xdr:col>6</xdr:col>
      <xdr:colOff>161925</xdr:colOff>
      <xdr:row>88</xdr:row>
      <xdr:rowOff>9525</xdr:rowOff>
    </xdr:to>
    <xdr:sp>
      <xdr:nvSpPr>
        <xdr:cNvPr id="142" name="Line 225"/>
        <xdr:cNvSpPr>
          <a:spLocks/>
        </xdr:cNvSpPr>
      </xdr:nvSpPr>
      <xdr:spPr>
        <a:xfrm>
          <a:off x="3152775" y="15878175"/>
          <a:ext cx="0" cy="1809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87</xdr:row>
      <xdr:rowOff>0</xdr:rowOff>
    </xdr:from>
    <xdr:to>
      <xdr:col>6</xdr:col>
      <xdr:colOff>371475</xdr:colOff>
      <xdr:row>88</xdr:row>
      <xdr:rowOff>9525</xdr:rowOff>
    </xdr:to>
    <xdr:sp>
      <xdr:nvSpPr>
        <xdr:cNvPr id="143" name="Line 226"/>
        <xdr:cNvSpPr>
          <a:spLocks/>
        </xdr:cNvSpPr>
      </xdr:nvSpPr>
      <xdr:spPr>
        <a:xfrm>
          <a:off x="3362325" y="15878175"/>
          <a:ext cx="0" cy="180975"/>
        </a:xfrm>
        <a:prstGeom prst="line">
          <a:avLst/>
        </a:prstGeom>
        <a:noFill/>
        <a:ln w="38100" cmpd="sng">
          <a:solidFill>
            <a:srgbClr val="D3D3D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82</xdr:row>
      <xdr:rowOff>28575</xdr:rowOff>
    </xdr:from>
    <xdr:to>
      <xdr:col>13</xdr:col>
      <xdr:colOff>581025</xdr:colOff>
      <xdr:row>82</xdr:row>
      <xdr:rowOff>161925</xdr:rowOff>
    </xdr:to>
    <xdr:sp>
      <xdr:nvSpPr>
        <xdr:cNvPr id="144" name="Rectangle 227"/>
        <xdr:cNvSpPr>
          <a:spLocks/>
        </xdr:cNvSpPr>
      </xdr:nvSpPr>
      <xdr:spPr>
        <a:xfrm>
          <a:off x="6800850" y="15049500"/>
          <a:ext cx="552450" cy="133350"/>
        </a:xfrm>
        <a:prstGeom prst="rect">
          <a:avLst/>
        </a:prstGeom>
        <a:solidFill>
          <a:srgbClr val="FF6600"/>
        </a:solidFill>
        <a:ln w="571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82</xdr:row>
      <xdr:rowOff>9525</xdr:rowOff>
    </xdr:from>
    <xdr:to>
      <xdr:col>13</xdr:col>
      <xdr:colOff>571500</xdr:colOff>
      <xdr:row>82</xdr:row>
      <xdr:rowOff>161925</xdr:rowOff>
    </xdr:to>
    <xdr:sp>
      <xdr:nvSpPr>
        <xdr:cNvPr id="145" name="TextBox 228"/>
        <xdr:cNvSpPr txBox="1">
          <a:spLocks noChangeArrowheads="1"/>
        </xdr:cNvSpPr>
      </xdr:nvSpPr>
      <xdr:spPr>
        <a:xfrm>
          <a:off x="6800850" y="15030450"/>
          <a:ext cx="542925" cy="152400"/>
        </a:xfrm>
        <a:prstGeom prst="rect">
          <a:avLst/>
        </a:prstGeom>
        <a:solidFill>
          <a:srgbClr val="FF6600"/>
        </a:solidFill>
        <a:ln w="571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orange </a:t>
          </a:r>
        </a:p>
      </xdr:txBody>
    </xdr:sp>
    <xdr:clientData/>
  </xdr:twoCellAnchor>
  <xdr:twoCellAnchor>
    <xdr:from>
      <xdr:col>13</xdr:col>
      <xdr:colOff>9525</xdr:colOff>
      <xdr:row>89</xdr:row>
      <xdr:rowOff>0</xdr:rowOff>
    </xdr:from>
    <xdr:to>
      <xdr:col>14</xdr:col>
      <xdr:colOff>9525</xdr:colOff>
      <xdr:row>90</xdr:row>
      <xdr:rowOff>0</xdr:rowOff>
    </xdr:to>
    <xdr:sp>
      <xdr:nvSpPr>
        <xdr:cNvPr id="146" name="TextBox 229"/>
        <xdr:cNvSpPr txBox="1">
          <a:spLocks noChangeArrowheads="1"/>
        </xdr:cNvSpPr>
      </xdr:nvSpPr>
      <xdr:spPr>
        <a:xfrm>
          <a:off x="6781800" y="16221075"/>
          <a:ext cx="609600" cy="161925"/>
        </a:xfrm>
        <a:prstGeom prst="rect">
          <a:avLst/>
        </a:prstGeom>
        <a:solidFill>
          <a:srgbClr val="FF9900"/>
        </a:solidFill>
        <a:ln w="571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gold</a:t>
          </a:r>
        </a:p>
      </xdr:txBody>
    </xdr:sp>
    <xdr:clientData/>
  </xdr:twoCellAnchor>
  <xdr:twoCellAnchor>
    <xdr:from>
      <xdr:col>13</xdr:col>
      <xdr:colOff>9525</xdr:colOff>
      <xdr:row>90</xdr:row>
      <xdr:rowOff>0</xdr:rowOff>
    </xdr:from>
    <xdr:to>
      <xdr:col>14</xdr:col>
      <xdr:colOff>9525</xdr:colOff>
      <xdr:row>91</xdr:row>
      <xdr:rowOff>0</xdr:rowOff>
    </xdr:to>
    <xdr:sp>
      <xdr:nvSpPr>
        <xdr:cNvPr id="147" name="TextBox 230"/>
        <xdr:cNvSpPr txBox="1">
          <a:spLocks noChangeArrowheads="1"/>
        </xdr:cNvSpPr>
      </xdr:nvSpPr>
      <xdr:spPr>
        <a:xfrm>
          <a:off x="6781800" y="16383000"/>
          <a:ext cx="609600" cy="219075"/>
        </a:xfrm>
        <a:prstGeom prst="rect">
          <a:avLst/>
        </a:prstGeom>
        <a:solidFill>
          <a:srgbClr val="D6DFE8"/>
        </a:solidFill>
        <a:ln w="571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silver</a:t>
          </a:r>
        </a:p>
      </xdr:txBody>
    </xdr:sp>
    <xdr:clientData/>
  </xdr:twoCellAnchor>
  <xdr:twoCellAnchor>
    <xdr:from>
      <xdr:col>11</xdr:col>
      <xdr:colOff>133350</xdr:colOff>
      <xdr:row>83</xdr:row>
      <xdr:rowOff>95250</xdr:rowOff>
    </xdr:from>
    <xdr:to>
      <xdr:col>11</xdr:col>
      <xdr:colOff>314325</xdr:colOff>
      <xdr:row>87</xdr:row>
      <xdr:rowOff>95250</xdr:rowOff>
    </xdr:to>
    <xdr:sp>
      <xdr:nvSpPr>
        <xdr:cNvPr id="148" name="AutoShape 232"/>
        <xdr:cNvSpPr>
          <a:spLocks/>
        </xdr:cNvSpPr>
      </xdr:nvSpPr>
      <xdr:spPr>
        <a:xfrm>
          <a:off x="6162675" y="15278100"/>
          <a:ext cx="180975" cy="695325"/>
        </a:xfrm>
        <a:custGeom>
          <a:pathLst>
            <a:path h="74" w="14">
              <a:moveTo>
                <a:pt x="0" y="0"/>
              </a:moveTo>
              <a:cubicBezTo>
                <a:pt x="4" y="0"/>
                <a:pt x="8" y="1"/>
                <a:pt x="10" y="3"/>
              </a:cubicBezTo>
              <a:cubicBezTo>
                <a:pt x="12" y="5"/>
                <a:pt x="12" y="8"/>
                <a:pt x="13" y="10"/>
              </a:cubicBezTo>
              <a:cubicBezTo>
                <a:pt x="14" y="12"/>
                <a:pt x="14" y="14"/>
                <a:pt x="14" y="17"/>
              </a:cubicBezTo>
              <a:cubicBezTo>
                <a:pt x="14" y="20"/>
                <a:pt x="14" y="23"/>
                <a:pt x="14" y="26"/>
              </a:cubicBezTo>
              <a:cubicBezTo>
                <a:pt x="14" y="29"/>
                <a:pt x="13" y="26"/>
                <a:pt x="13" y="34"/>
              </a:cubicBezTo>
              <a:cubicBezTo>
                <a:pt x="13" y="42"/>
                <a:pt x="14" y="67"/>
                <a:pt x="13" y="74"/>
              </a:cubicBezTo>
            </a:path>
          </a:pathLst>
        </a:cu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88</xdr:row>
      <xdr:rowOff>9525</xdr:rowOff>
    </xdr:from>
    <xdr:to>
      <xdr:col>6</xdr:col>
      <xdr:colOff>85725</xdr:colOff>
      <xdr:row>90</xdr:row>
      <xdr:rowOff>9525</xdr:rowOff>
    </xdr:to>
    <xdr:sp>
      <xdr:nvSpPr>
        <xdr:cNvPr id="149" name="Line 244"/>
        <xdr:cNvSpPr>
          <a:spLocks/>
        </xdr:cNvSpPr>
      </xdr:nvSpPr>
      <xdr:spPr>
        <a:xfrm flipH="1">
          <a:off x="3038475" y="16059150"/>
          <a:ext cx="381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83</xdr:row>
      <xdr:rowOff>19050</xdr:rowOff>
    </xdr:from>
    <xdr:to>
      <xdr:col>8</xdr:col>
      <xdr:colOff>180975</xdr:colOff>
      <xdr:row>85</xdr:row>
      <xdr:rowOff>19050</xdr:rowOff>
    </xdr:to>
    <xdr:sp>
      <xdr:nvSpPr>
        <xdr:cNvPr id="150" name="Arc 245"/>
        <xdr:cNvSpPr>
          <a:spLocks/>
        </xdr:cNvSpPr>
      </xdr:nvSpPr>
      <xdr:spPr>
        <a:xfrm>
          <a:off x="5334000" y="15201900"/>
          <a:ext cx="152400" cy="371475"/>
        </a:xfrm>
        <a:prstGeom prst="arc">
          <a:avLst>
            <a:gd name="adj1" fmla="val -27356671"/>
            <a:gd name="adj2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83</xdr:row>
      <xdr:rowOff>0</xdr:rowOff>
    </xdr:from>
    <xdr:to>
      <xdr:col>8</xdr:col>
      <xdr:colOff>238125</xdr:colOff>
      <xdr:row>84</xdr:row>
      <xdr:rowOff>9525</xdr:rowOff>
    </xdr:to>
    <xdr:sp>
      <xdr:nvSpPr>
        <xdr:cNvPr id="151" name="Line 246"/>
        <xdr:cNvSpPr>
          <a:spLocks/>
        </xdr:cNvSpPr>
      </xdr:nvSpPr>
      <xdr:spPr>
        <a:xfrm>
          <a:off x="5543550" y="15182850"/>
          <a:ext cx="0" cy="171450"/>
        </a:xfrm>
        <a:prstGeom prst="line">
          <a:avLst/>
        </a:prstGeom>
        <a:noFill/>
        <a:ln w="38100" cmpd="sng">
          <a:solidFill>
            <a:srgbClr val="66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88</xdr:row>
      <xdr:rowOff>9525</xdr:rowOff>
    </xdr:from>
    <xdr:to>
      <xdr:col>6</xdr:col>
      <xdr:colOff>200025</xdr:colOff>
      <xdr:row>90</xdr:row>
      <xdr:rowOff>9525</xdr:rowOff>
    </xdr:to>
    <xdr:sp>
      <xdr:nvSpPr>
        <xdr:cNvPr id="152" name="Line 249"/>
        <xdr:cNvSpPr>
          <a:spLocks/>
        </xdr:cNvSpPr>
      </xdr:nvSpPr>
      <xdr:spPr>
        <a:xfrm>
          <a:off x="3152775" y="16059150"/>
          <a:ext cx="381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88</xdr:row>
      <xdr:rowOff>9525</xdr:rowOff>
    </xdr:from>
    <xdr:to>
      <xdr:col>6</xdr:col>
      <xdr:colOff>533400</xdr:colOff>
      <xdr:row>90</xdr:row>
      <xdr:rowOff>9525</xdr:rowOff>
    </xdr:to>
    <xdr:sp>
      <xdr:nvSpPr>
        <xdr:cNvPr id="153" name="Line 250"/>
        <xdr:cNvSpPr>
          <a:spLocks/>
        </xdr:cNvSpPr>
      </xdr:nvSpPr>
      <xdr:spPr>
        <a:xfrm>
          <a:off x="3228975" y="16059150"/>
          <a:ext cx="2952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88</xdr:row>
      <xdr:rowOff>28575</xdr:rowOff>
    </xdr:from>
    <xdr:to>
      <xdr:col>7</xdr:col>
      <xdr:colOff>409575</xdr:colOff>
      <xdr:row>90</xdr:row>
      <xdr:rowOff>38100</xdr:rowOff>
    </xdr:to>
    <xdr:sp>
      <xdr:nvSpPr>
        <xdr:cNvPr id="154" name="Line 251"/>
        <xdr:cNvSpPr>
          <a:spLocks/>
        </xdr:cNvSpPr>
      </xdr:nvSpPr>
      <xdr:spPr>
        <a:xfrm>
          <a:off x="3400425" y="16078200"/>
          <a:ext cx="6096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84</xdr:row>
      <xdr:rowOff>66675</xdr:rowOff>
    </xdr:from>
    <xdr:to>
      <xdr:col>4</xdr:col>
      <xdr:colOff>85725</xdr:colOff>
      <xdr:row>85</xdr:row>
      <xdr:rowOff>76200</xdr:rowOff>
    </xdr:to>
    <xdr:sp>
      <xdr:nvSpPr>
        <xdr:cNvPr id="155" name="AutoShape 252"/>
        <xdr:cNvSpPr>
          <a:spLocks/>
        </xdr:cNvSpPr>
      </xdr:nvSpPr>
      <xdr:spPr>
        <a:xfrm>
          <a:off x="1066800" y="15411450"/>
          <a:ext cx="676275" cy="219075"/>
        </a:xfrm>
        <a:prstGeom prst="lightningBol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77</xdr:row>
      <xdr:rowOff>123825</xdr:rowOff>
    </xdr:from>
    <xdr:to>
      <xdr:col>3</xdr:col>
      <xdr:colOff>114300</xdr:colOff>
      <xdr:row>80</xdr:row>
      <xdr:rowOff>161925</xdr:rowOff>
    </xdr:to>
    <xdr:sp>
      <xdr:nvSpPr>
        <xdr:cNvPr id="156" name="AutoShape 253"/>
        <xdr:cNvSpPr>
          <a:spLocks/>
        </xdr:cNvSpPr>
      </xdr:nvSpPr>
      <xdr:spPr>
        <a:xfrm flipV="1">
          <a:off x="762000" y="14116050"/>
          <a:ext cx="771525" cy="742950"/>
        </a:xfrm>
        <a:prstGeom prst="wedgeRoundRectCallout">
          <a:avLst>
            <a:gd name="adj1" fmla="val -70990"/>
            <a:gd name="adj2" fmla="val 26740"/>
          </a:avLst>
        </a:prstGeom>
        <a:solidFill>
          <a:srgbClr val="C0C0C0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Find the unknown voltage drop…….</a:t>
          </a:r>
        </a:p>
      </xdr:txBody>
    </xdr:sp>
    <xdr:clientData/>
  </xdr:twoCellAnchor>
  <xdr:twoCellAnchor>
    <xdr:from>
      <xdr:col>0</xdr:col>
      <xdr:colOff>85725</xdr:colOff>
      <xdr:row>77</xdr:row>
      <xdr:rowOff>47625</xdr:rowOff>
    </xdr:from>
    <xdr:to>
      <xdr:col>0</xdr:col>
      <xdr:colOff>485775</xdr:colOff>
      <xdr:row>79</xdr:row>
      <xdr:rowOff>171450</xdr:rowOff>
    </xdr:to>
    <xdr:sp>
      <xdr:nvSpPr>
        <xdr:cNvPr id="157" name="AutoShape 254"/>
        <xdr:cNvSpPr>
          <a:spLocks/>
        </xdr:cNvSpPr>
      </xdr:nvSpPr>
      <xdr:spPr>
        <a:xfrm>
          <a:off x="85725" y="14039850"/>
          <a:ext cx="400050" cy="628650"/>
        </a:xfrm>
        <a:prstGeom prst="star8">
          <a:avLst/>
        </a:prstGeom>
        <a:solidFill>
          <a:srgbClr val="FFFFFF"/>
        </a:solidFill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228600</xdr:colOff>
      <xdr:row>16</xdr:row>
      <xdr:rowOff>95250</xdr:rowOff>
    </xdr:from>
    <xdr:to>
      <xdr:col>3</xdr:col>
      <xdr:colOff>28575</xdr:colOff>
      <xdr:row>19</xdr:row>
      <xdr:rowOff>142875</xdr:rowOff>
    </xdr:to>
    <xdr:sp>
      <xdr:nvSpPr>
        <xdr:cNvPr id="158" name="AutoShape 255"/>
        <xdr:cNvSpPr>
          <a:spLocks/>
        </xdr:cNvSpPr>
      </xdr:nvSpPr>
      <xdr:spPr>
        <a:xfrm>
          <a:off x="1200150" y="2800350"/>
          <a:ext cx="247650" cy="571500"/>
        </a:xfrm>
        <a:prstGeom prst="lightningBol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17</xdr:row>
      <xdr:rowOff>9525</xdr:rowOff>
    </xdr:from>
    <xdr:to>
      <xdr:col>4</xdr:col>
      <xdr:colOff>219075</xdr:colOff>
      <xdr:row>19</xdr:row>
      <xdr:rowOff>76200</xdr:rowOff>
    </xdr:to>
    <xdr:sp>
      <xdr:nvSpPr>
        <xdr:cNvPr id="159" name="AutoShape 256"/>
        <xdr:cNvSpPr>
          <a:spLocks/>
        </xdr:cNvSpPr>
      </xdr:nvSpPr>
      <xdr:spPr>
        <a:xfrm>
          <a:off x="1609725" y="2914650"/>
          <a:ext cx="266700" cy="3905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oleObject" Target="../embeddings/oleObject_1_2.bin" /><Relationship Id="rId5" Type="http://schemas.openxmlformats.org/officeDocument/2006/relationships/oleObject" Target="../embeddings/oleObject_1_3.bin" /><Relationship Id="rId6" Type="http://schemas.openxmlformats.org/officeDocument/2006/relationships/oleObject" Target="../embeddings/oleObject_1_4.bin" /><Relationship Id="rId7" Type="http://schemas.openxmlformats.org/officeDocument/2006/relationships/oleObject" Target="../embeddings/oleObject_1_5.bin" /><Relationship Id="rId8" Type="http://schemas.openxmlformats.org/officeDocument/2006/relationships/oleObject" Target="../embeddings/oleObject_1_6.bin" /><Relationship Id="rId9" Type="http://schemas.openxmlformats.org/officeDocument/2006/relationships/oleObject" Target="../embeddings/oleObject_1_7.bin" /><Relationship Id="rId10" Type="http://schemas.openxmlformats.org/officeDocument/2006/relationships/oleObject" Target="../embeddings/oleObject_1_8.bin" /><Relationship Id="rId11" Type="http://schemas.openxmlformats.org/officeDocument/2006/relationships/oleObject" Target="../embeddings/oleObject_1_9.bin" /><Relationship Id="rId12" Type="http://schemas.openxmlformats.org/officeDocument/2006/relationships/oleObject" Target="../embeddings/oleObject_1_10.bin" /><Relationship Id="rId13" Type="http://schemas.openxmlformats.org/officeDocument/2006/relationships/vmlDrawing" Target="../drawings/vmlDrawing2.vml" /><Relationship Id="rId14" Type="http://schemas.openxmlformats.org/officeDocument/2006/relationships/drawing" Target="../drawings/drawing2.xml" /><Relationship Id="rId1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oleObject" Target="../embeddings/oleObject_4_4.bin" /><Relationship Id="rId6" Type="http://schemas.openxmlformats.org/officeDocument/2006/relationships/oleObject" Target="../embeddings/oleObject_4_5.bin" /><Relationship Id="rId7" Type="http://schemas.openxmlformats.org/officeDocument/2006/relationships/oleObject" Target="../embeddings/oleObject_4_6.bin" /><Relationship Id="rId8" Type="http://schemas.openxmlformats.org/officeDocument/2006/relationships/oleObject" Target="../embeddings/oleObject_4_7.bin" /><Relationship Id="rId9" Type="http://schemas.openxmlformats.org/officeDocument/2006/relationships/oleObject" Target="../embeddings/oleObject_4_8.bin" /><Relationship Id="rId10" Type="http://schemas.openxmlformats.org/officeDocument/2006/relationships/oleObject" Target="../embeddings/oleObject_4_9.bin" /><Relationship Id="rId11" Type="http://schemas.openxmlformats.org/officeDocument/2006/relationships/vmlDrawing" Target="../drawings/vmlDrawing4.vml" /><Relationship Id="rId12" Type="http://schemas.openxmlformats.org/officeDocument/2006/relationships/drawing" Target="../drawings/drawing4.xml" /><Relationship Id="rId1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49"/>
  <sheetViews>
    <sheetView showGridLines="0" showOutlineSymbols="0" workbookViewId="0" topLeftCell="A1">
      <pane ySplit="6" topLeftCell="BM7" activePane="bottomLeft" state="frozen"/>
      <selection pane="topLeft" activeCell="A1" sqref="A1"/>
      <selection pane="bottomLeft" activeCell="A144" sqref="A144:A145"/>
    </sheetView>
  </sheetViews>
  <sheetFormatPr defaultColWidth="9.140625" defaultRowHeight="12.75"/>
  <cols>
    <col min="1" max="1" width="7.421875" style="69" customWidth="1"/>
    <col min="2" max="2" width="7.7109375" style="69" customWidth="1"/>
    <col min="3" max="3" width="8.140625" style="69" customWidth="1"/>
    <col min="4" max="4" width="4.140625" style="69" customWidth="1"/>
    <col min="5" max="5" width="7.57421875" style="69" customWidth="1"/>
    <col min="6" max="6" width="8.8515625" style="69" customWidth="1"/>
    <col min="7" max="7" width="7.8515625" style="69" customWidth="1"/>
    <col min="8" max="8" width="5.00390625" style="69" customWidth="1"/>
    <col min="9" max="9" width="7.140625" style="69" customWidth="1"/>
    <col min="10" max="10" width="8.00390625" style="69" customWidth="1"/>
    <col min="11" max="11" width="9.140625" style="69" customWidth="1"/>
    <col min="12" max="12" width="4.7109375" style="69" customWidth="1"/>
    <col min="13" max="14" width="2.57421875" style="69" customWidth="1"/>
    <col min="15" max="15" width="4.57421875" style="69" customWidth="1"/>
    <col min="16" max="16" width="5.57421875" style="69" customWidth="1"/>
    <col min="17" max="17" width="2.57421875" style="69" customWidth="1"/>
    <col min="18" max="16384" width="9.140625" style="69" customWidth="1"/>
  </cols>
  <sheetData>
    <row r="1" spans="1:18" ht="19.5" customHeight="1">
      <c r="A1" s="71">
        <f ca="1">INT(RAND()*9999+1000)</f>
        <v>10964</v>
      </c>
      <c r="B1" s="72">
        <v>10540</v>
      </c>
      <c r="C1" s="73"/>
      <c r="D1" s="73"/>
      <c r="E1" s="73"/>
      <c r="F1" s="73"/>
      <c r="G1" s="73"/>
      <c r="H1" s="73"/>
      <c r="I1" s="73" t="s">
        <v>154</v>
      </c>
      <c r="J1" s="73"/>
      <c r="K1" s="73"/>
      <c r="L1" s="73"/>
      <c r="M1" s="73"/>
      <c r="N1" s="73"/>
      <c r="O1" s="73"/>
      <c r="P1" s="73"/>
      <c r="Q1" s="73"/>
      <c r="R1" s="73"/>
    </row>
    <row r="2" spans="1:18" ht="5.25" customHeight="1">
      <c r="A2" s="73"/>
      <c r="B2" s="74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ht="18" customHeight="1">
      <c r="A3" s="73"/>
      <c r="B3" s="75"/>
      <c r="C3" s="73"/>
      <c r="D3" s="73"/>
      <c r="E3" s="73"/>
      <c r="F3" s="73"/>
      <c r="G3" s="73"/>
      <c r="H3" s="73"/>
      <c r="I3" s="73" t="s">
        <v>152</v>
      </c>
      <c r="J3" s="73"/>
      <c r="K3" s="73"/>
      <c r="L3" s="73"/>
      <c r="M3" s="73"/>
      <c r="N3" s="73"/>
      <c r="O3" s="73"/>
      <c r="P3" s="73"/>
      <c r="Q3" s="73"/>
      <c r="R3" s="73"/>
    </row>
    <row r="4" spans="1:18" ht="19.5" customHeight="1">
      <c r="A4" s="73"/>
      <c r="B4" s="75" t="s">
        <v>151</v>
      </c>
      <c r="C4" s="73"/>
      <c r="D4" s="73"/>
      <c r="E4" s="73"/>
      <c r="F4" s="73"/>
      <c r="G4" s="73"/>
      <c r="H4" s="73"/>
      <c r="I4" s="73" t="s">
        <v>153</v>
      </c>
      <c r="J4" s="73"/>
      <c r="K4" s="73"/>
      <c r="L4" s="73"/>
      <c r="M4" s="73"/>
      <c r="N4" s="73"/>
      <c r="O4" s="73"/>
      <c r="P4" s="73"/>
      <c r="Q4" s="73"/>
      <c r="R4" s="73"/>
    </row>
    <row r="5" spans="1:18" ht="19.5" customHeight="1">
      <c r="A5" s="73"/>
      <c r="B5" s="74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18" ht="12" customHeight="1">
      <c r="A6" s="73"/>
      <c r="B6" s="74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ht="17.25" customHeight="1">
      <c r="B7" s="76"/>
    </row>
    <row r="8" ht="19.5" customHeight="1">
      <c r="B8" s="76"/>
    </row>
    <row r="9" ht="19.5" customHeight="1">
      <c r="B9" s="76"/>
    </row>
    <row r="10" ht="19.5" customHeight="1">
      <c r="B10" s="76"/>
    </row>
    <row r="11" spans="2:15" ht="19.5" customHeight="1">
      <c r="B11" s="76"/>
      <c r="L11" s="77" t="s">
        <v>52</v>
      </c>
      <c r="M11" s="157">
        <f>IF(VALUE(MID(B1,4,1))=0,6,VALUE(MID(B1,4,1)*6))</f>
        <v>24</v>
      </c>
      <c r="N11" s="158"/>
      <c r="O11" s="79" t="s">
        <v>1</v>
      </c>
    </row>
    <row r="12" ht="19.5" customHeight="1">
      <c r="B12" s="76"/>
    </row>
    <row r="13" ht="19.5" customHeight="1" thickBot="1">
      <c r="B13" s="76"/>
    </row>
    <row r="14" spans="1:4" ht="28.5" customHeight="1" thickBot="1">
      <c r="A14" s="62" t="str">
        <f>IF(C14=6,"J"," ")</f>
        <v> </v>
      </c>
      <c r="B14" s="80" t="s">
        <v>117</v>
      </c>
      <c r="C14" s="81"/>
      <c r="D14" s="82" t="s">
        <v>4</v>
      </c>
    </row>
    <row r="15" spans="1:4" ht="29.25" customHeight="1" thickBot="1">
      <c r="A15" s="62" t="str">
        <f>IF(C15=M11,"J"," ")</f>
        <v> </v>
      </c>
      <c r="B15" s="80" t="s">
        <v>73</v>
      </c>
      <c r="C15" s="81"/>
      <c r="D15" s="83" t="s">
        <v>1</v>
      </c>
    </row>
    <row r="16" spans="1:4" ht="29.25" customHeight="1" thickBot="1">
      <c r="A16" s="62" t="str">
        <f>IF(C16=6/M11,"J"," ")</f>
        <v> </v>
      </c>
      <c r="B16" s="80" t="s">
        <v>53</v>
      </c>
      <c r="C16" s="81"/>
      <c r="D16" s="82" t="s">
        <v>8</v>
      </c>
    </row>
    <row r="17" spans="1:5" ht="18.75" customHeight="1">
      <c r="A17" s="159">
        <f>IF(B17="serie","J","")</f>
      </c>
      <c r="B17" s="171"/>
      <c r="C17" s="172"/>
      <c r="D17" s="84"/>
      <c r="E17" s="65" t="s">
        <v>142</v>
      </c>
    </row>
    <row r="18" spans="1:5" ht="15.75" customHeight="1" thickBot="1">
      <c r="A18" s="160"/>
      <c r="B18" s="150"/>
      <c r="C18" s="151"/>
      <c r="E18" s="65" t="s">
        <v>144</v>
      </c>
    </row>
    <row r="19" spans="1:5" ht="33" customHeight="1" thickBot="1">
      <c r="A19" s="62" t="str">
        <f>IF(B19="Ampere","J"," ")</f>
        <v> </v>
      </c>
      <c r="B19" s="152"/>
      <c r="C19" s="153"/>
      <c r="E19" s="85" t="s">
        <v>145</v>
      </c>
    </row>
    <row r="20" ht="17.25" customHeight="1" thickBot="1">
      <c r="B20" s="76"/>
    </row>
    <row r="21" spans="2:8" ht="17.25" customHeight="1" thickBot="1" thickTop="1">
      <c r="B21" s="76"/>
      <c r="G21" s="86">
        <f>VALUE(MID(B1,2,1))+2</f>
        <v>2</v>
      </c>
      <c r="H21" s="87" t="s">
        <v>8</v>
      </c>
    </row>
    <row r="22" ht="17.25" customHeight="1" thickTop="1">
      <c r="B22" s="76"/>
    </row>
    <row r="23" ht="17.25" customHeight="1">
      <c r="B23" s="76"/>
    </row>
    <row r="24" spans="2:15" ht="17.25" customHeight="1">
      <c r="B24" s="76"/>
      <c r="L24" s="77" t="s">
        <v>52</v>
      </c>
      <c r="M24" s="157" t="s">
        <v>62</v>
      </c>
      <c r="N24" s="158"/>
      <c r="O24" s="79" t="s">
        <v>1</v>
      </c>
    </row>
    <row r="25" ht="17.25" customHeight="1">
      <c r="B25" s="76"/>
    </row>
    <row r="26" ht="17.25" customHeight="1">
      <c r="B26" s="76"/>
    </row>
    <row r="27" ht="8.25" customHeight="1" thickBot="1">
      <c r="B27" s="76"/>
    </row>
    <row r="28" spans="1:4" ht="27.75" customHeight="1" thickBot="1">
      <c r="A28" s="62" t="str">
        <f>IF(C28=24,"J"," ")</f>
        <v> </v>
      </c>
      <c r="B28" s="80" t="s">
        <v>64</v>
      </c>
      <c r="C28" s="88"/>
      <c r="D28" s="89" t="s">
        <v>4</v>
      </c>
    </row>
    <row r="29" spans="1:4" ht="27.75" customHeight="1" thickBot="1">
      <c r="A29" s="62" t="str">
        <f>IF(C29=G21,"J"," ")</f>
        <v> </v>
      </c>
      <c r="B29" s="80" t="s">
        <v>118</v>
      </c>
      <c r="C29" s="90"/>
      <c r="D29" s="89" t="s">
        <v>8</v>
      </c>
    </row>
    <row r="30" spans="1:4" ht="30" customHeight="1" thickBot="1">
      <c r="A30" s="62" t="str">
        <f>IF(C30=24/G21,"J"," ")</f>
        <v> </v>
      </c>
      <c r="B30" s="80" t="s">
        <v>63</v>
      </c>
      <c r="C30" s="88"/>
      <c r="D30" s="79" t="s">
        <v>1</v>
      </c>
    </row>
    <row r="31" spans="1:5" ht="30" customHeight="1" thickBot="1">
      <c r="A31" s="62" t="str">
        <f>IF(B31="Ohm","J"," ")</f>
        <v> </v>
      </c>
      <c r="B31" s="152"/>
      <c r="C31" s="153"/>
      <c r="E31" s="85" t="s">
        <v>146</v>
      </c>
    </row>
    <row r="32" ht="30" customHeight="1"/>
    <row r="33" ht="18.75" customHeight="1" thickBot="1">
      <c r="B33" s="76"/>
    </row>
    <row r="34" spans="2:8" ht="18.75" customHeight="1" thickBot="1" thickTop="1">
      <c r="B34" s="76"/>
      <c r="G34" s="91">
        <f>IF(VALUE(MID(B1,3,1))=0,1,VALUE(MID(B1,3,1)))</f>
        <v>5</v>
      </c>
      <c r="H34" s="92" t="s">
        <v>8</v>
      </c>
    </row>
    <row r="35" ht="18.75" customHeight="1" thickTop="1">
      <c r="B35" s="76"/>
    </row>
    <row r="36" ht="18.75" customHeight="1">
      <c r="B36" s="76"/>
    </row>
    <row r="37" spans="2:15" ht="18.75" customHeight="1">
      <c r="B37" s="76"/>
      <c r="L37" s="77" t="s">
        <v>48</v>
      </c>
      <c r="M37" s="157">
        <f>IF(VALUE(MID(B1,4,1))=0,6,VALUE(MID(B1,4,1))*6)</f>
        <v>24</v>
      </c>
      <c r="N37" s="158"/>
      <c r="O37" s="79" t="s">
        <v>1</v>
      </c>
    </row>
    <row r="38" ht="18.75" customHeight="1">
      <c r="B38" s="76"/>
    </row>
    <row r="39" ht="18.75" customHeight="1" thickBot="1">
      <c r="B39" s="76"/>
    </row>
    <row r="40" spans="1:4" ht="29.25" customHeight="1" thickBot="1">
      <c r="A40" s="62" t="str">
        <f>IF(C40=(M37+I42),"J"," ")</f>
        <v> </v>
      </c>
      <c r="B40" s="80" t="s">
        <v>66</v>
      </c>
      <c r="C40" s="90"/>
      <c r="D40" s="79" t="s">
        <v>1</v>
      </c>
    </row>
    <row r="41" spans="1:3" ht="17.25" customHeight="1">
      <c r="A41" s="159" t="str">
        <f>IF(C41=G34,"J"," ")</f>
        <v> </v>
      </c>
      <c r="B41" s="169" t="s">
        <v>118</v>
      </c>
      <c r="C41" s="167"/>
    </row>
    <row r="42" spans="1:10" ht="16.5" customHeight="1" thickBot="1">
      <c r="A42" s="160"/>
      <c r="B42" s="170"/>
      <c r="C42" s="168"/>
      <c r="D42" s="93" t="s">
        <v>8</v>
      </c>
      <c r="G42" s="165" t="s">
        <v>65</v>
      </c>
      <c r="H42" s="166"/>
      <c r="I42" s="77">
        <f>IF(VALUE(MID(B1,3,1))=0,6,VALUE(MID(B1,3,1))*6)</f>
        <v>30</v>
      </c>
      <c r="J42" s="79" t="s">
        <v>1</v>
      </c>
    </row>
    <row r="43" spans="1:10" ht="29.25" customHeight="1" thickBot="1">
      <c r="A43" s="62" t="str">
        <f>IF(C43=(G34*(M37+I42)),"J"," ")</f>
        <v> </v>
      </c>
      <c r="B43" s="96" t="s">
        <v>119</v>
      </c>
      <c r="C43" s="90"/>
      <c r="D43" s="93" t="s">
        <v>4</v>
      </c>
      <c r="G43" s="94"/>
      <c r="H43" s="95"/>
      <c r="I43" s="77"/>
      <c r="J43" s="79"/>
    </row>
    <row r="44" spans="1:5" ht="29.25" customHeight="1" thickBot="1">
      <c r="A44" s="62" t="str">
        <f>IF(B44="serie","J"," ")</f>
        <v> </v>
      </c>
      <c r="B44" s="152"/>
      <c r="C44" s="154"/>
      <c r="E44" s="65" t="s">
        <v>143</v>
      </c>
    </row>
    <row r="45" spans="1:5" ht="28.5" customHeight="1" thickBot="1">
      <c r="A45" s="62" t="str">
        <f>IF(B45="Ohm","J"," ")</f>
        <v> </v>
      </c>
      <c r="B45" s="152"/>
      <c r="C45" s="153"/>
      <c r="E45" s="64" t="s">
        <v>160</v>
      </c>
    </row>
    <row r="46" spans="1:5" ht="16.5" customHeight="1">
      <c r="A46" s="159" t="str">
        <f>IF(OR(B46="spegne",B46="spenge"),"J"," ")</f>
        <v> </v>
      </c>
      <c r="B46" s="171"/>
      <c r="C46" s="172"/>
      <c r="E46" s="65" t="s">
        <v>147</v>
      </c>
    </row>
    <row r="47" spans="1:5" ht="15" customHeight="1" thickBot="1">
      <c r="A47" s="160"/>
      <c r="B47" s="150"/>
      <c r="C47" s="151"/>
      <c r="E47" s="65" t="s">
        <v>161</v>
      </c>
    </row>
    <row r="48" ht="18" customHeight="1">
      <c r="B48" s="76"/>
    </row>
    <row r="49" spans="2:10" ht="17.25" customHeight="1">
      <c r="B49" s="76"/>
      <c r="J49" s="89"/>
    </row>
    <row r="50" spans="2:10" ht="17.25" customHeight="1">
      <c r="B50" s="76"/>
      <c r="G50" s="77" t="s">
        <v>48</v>
      </c>
      <c r="H50" s="78">
        <f>MID(B1,2,1)+1</f>
        <v>1</v>
      </c>
      <c r="I50" s="79" t="s">
        <v>1</v>
      </c>
      <c r="J50" s="70"/>
    </row>
    <row r="51" ht="17.25" customHeight="1">
      <c r="B51" s="76"/>
    </row>
    <row r="52" spans="2:9" ht="19.5" customHeight="1">
      <c r="B52" s="76"/>
      <c r="I52" s="77"/>
    </row>
    <row r="53" spans="2:11" ht="19.5" customHeight="1">
      <c r="B53" s="76"/>
      <c r="J53" s="77" t="s">
        <v>49</v>
      </c>
      <c r="K53" s="79" t="s">
        <v>1</v>
      </c>
    </row>
    <row r="54" ht="19.5" customHeight="1">
      <c r="B54" s="76"/>
    </row>
    <row r="55" spans="2:9" ht="24" customHeight="1" thickBot="1">
      <c r="B55" s="76"/>
      <c r="G55" s="77" t="s">
        <v>50</v>
      </c>
      <c r="H55" s="78">
        <f>MID(B1,4,1)+2</f>
        <v>6</v>
      </c>
      <c r="I55" s="79" t="s">
        <v>1</v>
      </c>
    </row>
    <row r="56" spans="1:4" ht="28.5" customHeight="1" thickBot="1">
      <c r="A56" s="13" t="str">
        <f>IF(C56=H50+H55+5,"J"," ")</f>
        <v> </v>
      </c>
      <c r="B56" s="97" t="s">
        <v>51</v>
      </c>
      <c r="C56" s="98"/>
      <c r="D56" s="79" t="s">
        <v>1</v>
      </c>
    </row>
    <row r="57" spans="1:5" ht="28.5" customHeight="1" thickBot="1">
      <c r="A57" s="62" t="str">
        <f>IF(B57="resistenza","J"," ")</f>
        <v> </v>
      </c>
      <c r="B57" s="152"/>
      <c r="C57" s="153"/>
      <c r="E57" s="69" t="s">
        <v>162</v>
      </c>
    </row>
    <row r="58" ht="19.5" customHeight="1"/>
    <row r="59" ht="18.75" customHeight="1"/>
    <row r="60" spans="1:3" ht="12.75">
      <c r="A60" s="84"/>
      <c r="B60" s="84"/>
      <c r="C60" s="84"/>
    </row>
    <row r="61" ht="19.5" customHeight="1">
      <c r="B61" s="76"/>
    </row>
    <row r="62" ht="17.25" customHeight="1">
      <c r="B62" s="76"/>
    </row>
    <row r="63" ht="23.25" customHeight="1">
      <c r="B63" s="76"/>
    </row>
    <row r="64" spans="2:15" ht="18">
      <c r="B64" s="76"/>
      <c r="L64" s="77" t="s">
        <v>52</v>
      </c>
      <c r="M64" s="157">
        <f>VALUE(MID(B1,1,1))*6+3</f>
        <v>9</v>
      </c>
      <c r="N64" s="158"/>
      <c r="O64" s="79" t="s">
        <v>1</v>
      </c>
    </row>
    <row r="65" ht="12.75">
      <c r="B65" s="76"/>
    </row>
    <row r="66" ht="17.25" customHeight="1" thickBot="1">
      <c r="B66" s="76"/>
    </row>
    <row r="67" spans="1:4" ht="29.25" customHeight="1" thickBot="1">
      <c r="A67" s="62" t="str">
        <f>IF(C67=0.5,"J"," ")</f>
        <v> </v>
      </c>
      <c r="B67" s="80" t="s">
        <v>53</v>
      </c>
      <c r="C67" s="99"/>
      <c r="D67" s="82" t="s">
        <v>8</v>
      </c>
    </row>
    <row r="68" spans="1:4" ht="29.25" customHeight="1" thickBot="1">
      <c r="A68" s="62" t="str">
        <f>IF(C68=M64,"J"," ")</f>
        <v> </v>
      </c>
      <c r="B68" s="80" t="s">
        <v>73</v>
      </c>
      <c r="C68" s="81"/>
      <c r="D68" s="79" t="s">
        <v>1</v>
      </c>
    </row>
    <row r="69" spans="1:4" ht="29.25" customHeight="1" thickBot="1">
      <c r="A69" s="63" t="str">
        <f>IF(C69=0.5*M64,"J"," ")</f>
        <v> </v>
      </c>
      <c r="B69" s="80" t="s">
        <v>54</v>
      </c>
      <c r="C69" s="81"/>
      <c r="D69" s="82" t="s">
        <v>29</v>
      </c>
    </row>
    <row r="70" spans="1:5" ht="32.25" customHeight="1" thickBot="1">
      <c r="A70" s="62" t="str">
        <f>IF(B70="parallelo","J"," ")</f>
        <v> </v>
      </c>
      <c r="B70" s="152"/>
      <c r="C70" s="153"/>
      <c r="E70" s="85" t="s">
        <v>148</v>
      </c>
    </row>
    <row r="71" ht="19.5" customHeight="1"/>
    <row r="72" spans="2:10" ht="19.5" customHeight="1">
      <c r="B72" s="76"/>
      <c r="J72" s="89"/>
    </row>
    <row r="73" spans="2:10" ht="19.5" customHeight="1">
      <c r="B73" s="76"/>
      <c r="G73" s="77" t="s">
        <v>48</v>
      </c>
      <c r="H73" s="100">
        <f>VALUE(MID(B1,2,1))+1</f>
        <v>1</v>
      </c>
      <c r="I73" s="79" t="s">
        <v>1</v>
      </c>
      <c r="J73" s="70"/>
    </row>
    <row r="74" ht="19.5" customHeight="1">
      <c r="B74" s="76"/>
    </row>
    <row r="75" spans="2:9" ht="19.5" customHeight="1">
      <c r="B75" s="76"/>
      <c r="I75" s="77"/>
    </row>
    <row r="76" spans="2:12" ht="30.75" customHeight="1">
      <c r="B76" s="76"/>
      <c r="C76" s="101" t="s">
        <v>68</v>
      </c>
      <c r="D76" s="101" t="s">
        <v>29</v>
      </c>
      <c r="K76" s="93" t="s">
        <v>67</v>
      </c>
      <c r="L76" s="79" t="s">
        <v>1</v>
      </c>
    </row>
    <row r="77" ht="19.5" customHeight="1">
      <c r="B77" s="76"/>
    </row>
    <row r="78" spans="2:9" ht="19.5" customHeight="1" thickBot="1">
      <c r="B78" s="76"/>
      <c r="G78" s="77" t="s">
        <v>50</v>
      </c>
      <c r="H78" s="100">
        <f>VALUE(MID(B1,4,1))+1</f>
        <v>5</v>
      </c>
      <c r="I78" s="79" t="s">
        <v>1</v>
      </c>
    </row>
    <row r="79" spans="1:4" ht="30" customHeight="1" thickBot="1">
      <c r="A79" s="62" t="str">
        <f>IF(C79=H73+H78+5,"J"," ")</f>
        <v> </v>
      </c>
      <c r="B79" s="97" t="s">
        <v>51</v>
      </c>
      <c r="C79" s="98"/>
      <c r="D79" s="79" t="s">
        <v>1</v>
      </c>
    </row>
    <row r="80" spans="1:5" ht="30.75" customHeight="1" thickBot="1">
      <c r="A80" s="62" t="str">
        <f>IF(B80="Amperometro","J"," ")</f>
        <v> </v>
      </c>
      <c r="B80" s="152"/>
      <c r="C80" s="153"/>
      <c r="E80" s="69" t="s">
        <v>149</v>
      </c>
    </row>
    <row r="81" spans="1:5" ht="33.75" customHeight="1" thickBot="1">
      <c r="A81" s="62" t="str">
        <f>IF(B81="batteria","J"," ")</f>
        <v> </v>
      </c>
      <c r="B81" s="152"/>
      <c r="C81" s="153"/>
      <c r="E81" s="69" t="s">
        <v>164</v>
      </c>
    </row>
    <row r="82" spans="1:5" ht="32.25" customHeight="1" thickBot="1">
      <c r="A82" s="62" t="str">
        <f>IF(B82="corrente","J"," ")</f>
        <v> </v>
      </c>
      <c r="B82" s="152"/>
      <c r="C82" s="153"/>
      <c r="E82" s="69" t="s">
        <v>163</v>
      </c>
    </row>
    <row r="83" ht="19.5" customHeight="1"/>
    <row r="84" ht="19.5" customHeight="1"/>
    <row r="85" ht="12.75"/>
    <row r="86" spans="1:11" ht="14.25">
      <c r="A86" s="102"/>
      <c r="C86" s="95"/>
      <c r="D86" s="95"/>
      <c r="E86" s="103" t="s">
        <v>0</v>
      </c>
      <c r="F86" s="95"/>
      <c r="G86" s="95">
        <f>VALUE(MID($B$1,1,1))+1</f>
        <v>2</v>
      </c>
      <c r="H86" s="76" t="s">
        <v>1</v>
      </c>
      <c r="I86" s="95"/>
      <c r="J86" s="95">
        <v>5</v>
      </c>
      <c r="K86" s="76" t="s">
        <v>1</v>
      </c>
    </row>
    <row r="87" ht="12.75"/>
    <row r="88" ht="12.75"/>
    <row r="89" ht="15.75">
      <c r="E89" s="104" t="s">
        <v>2</v>
      </c>
    </row>
    <row r="90" spans="3:7" ht="15.75">
      <c r="C90" s="95" t="s">
        <v>3</v>
      </c>
      <c r="D90" s="95">
        <v>12</v>
      </c>
      <c r="E90" s="69" t="s">
        <v>4</v>
      </c>
      <c r="G90" s="105" t="s">
        <v>72</v>
      </c>
    </row>
    <row r="91" spans="5:13" ht="16.5" thickBot="1">
      <c r="E91" s="104" t="s">
        <v>5</v>
      </c>
      <c r="K91" s="95"/>
      <c r="L91" s="95">
        <v>6</v>
      </c>
      <c r="M91" s="76" t="s">
        <v>1</v>
      </c>
    </row>
    <row r="92" spans="1:16" ht="30.75" thickBot="1">
      <c r="A92" s="13" t="str">
        <f>IF(C92=P92,"J"," ")</f>
        <v> </v>
      </c>
      <c r="B92" s="106" t="s">
        <v>6</v>
      </c>
      <c r="C92" s="107"/>
      <c r="D92" s="76" t="s">
        <v>1</v>
      </c>
      <c r="P92" s="108">
        <f>G86+J86+L91+J93+G93</f>
        <v>25</v>
      </c>
    </row>
    <row r="93" spans="1:16" ht="30.75" thickBot="1">
      <c r="A93" s="13" t="str">
        <f>IF(ROUND(C93,2)=D90,"J"," ")</f>
        <v> </v>
      </c>
      <c r="B93" s="109" t="s">
        <v>120</v>
      </c>
      <c r="C93" s="110"/>
      <c r="D93" s="69" t="s">
        <v>4</v>
      </c>
      <c r="G93" s="95">
        <v>6</v>
      </c>
      <c r="H93" s="76" t="s">
        <v>1</v>
      </c>
      <c r="J93" s="95">
        <f>MID($B$1,3,1)+1</f>
        <v>6</v>
      </c>
      <c r="K93" s="76" t="s">
        <v>1</v>
      </c>
      <c r="P93" s="108">
        <f>D90/P92</f>
        <v>0.48</v>
      </c>
    </row>
    <row r="94" spans="1:16" ht="30.75" thickBot="1">
      <c r="A94" s="13" t="str">
        <f>IF(ROUND(C94,2)=ROUND(P93,2),"J"," ")</f>
        <v> </v>
      </c>
      <c r="B94" s="111" t="s">
        <v>7</v>
      </c>
      <c r="C94" s="112"/>
      <c r="D94" s="69" t="s">
        <v>8</v>
      </c>
      <c r="G94" s="95"/>
      <c r="H94" s="76"/>
      <c r="J94" s="95"/>
      <c r="K94" s="76"/>
      <c r="P94" s="108"/>
    </row>
    <row r="95" spans="1:16" ht="30.75" thickBot="1">
      <c r="A95" s="13">
        <f>IF(ROUND(C95,1)=ROUND(P95,1),"J","")</f>
      </c>
      <c r="B95" s="106" t="s">
        <v>9</v>
      </c>
      <c r="C95" s="113"/>
      <c r="D95" s="69" t="s">
        <v>4</v>
      </c>
      <c r="F95" s="95"/>
      <c r="I95" s="95"/>
      <c r="P95" s="108">
        <f>G86*P93</f>
        <v>0.96</v>
      </c>
    </row>
    <row r="96" spans="1:16" ht="34.5" customHeight="1" thickBot="1">
      <c r="A96" s="62" t="str">
        <f>IF(B96="voltmetro","J"," ")</f>
        <v> </v>
      </c>
      <c r="B96" s="152"/>
      <c r="C96" s="153"/>
      <c r="E96" s="69" t="s">
        <v>150</v>
      </c>
      <c r="F96" s="95"/>
      <c r="G96" s="95"/>
      <c r="H96" s="76"/>
      <c r="I96" s="95"/>
      <c r="J96" s="95"/>
      <c r="K96" s="76"/>
      <c r="P96" s="102"/>
    </row>
    <row r="97" spans="1:16" ht="32.25" customHeight="1" thickBot="1">
      <c r="A97" s="62" t="str">
        <f>IF(B97="tensione","J"," ")</f>
        <v> </v>
      </c>
      <c r="B97" s="152"/>
      <c r="C97" s="153"/>
      <c r="E97" s="69" t="s">
        <v>165</v>
      </c>
      <c r="F97" s="95"/>
      <c r="G97" s="95"/>
      <c r="H97" s="76"/>
      <c r="I97" s="95"/>
      <c r="J97" s="95"/>
      <c r="K97" s="76"/>
      <c r="P97" s="102"/>
    </row>
    <row r="98" spans="6:16" ht="21.75" customHeight="1">
      <c r="F98" s="95"/>
      <c r="G98" s="95"/>
      <c r="H98" s="76"/>
      <c r="I98" s="95"/>
      <c r="J98" s="95"/>
      <c r="K98" s="76"/>
      <c r="P98" s="102"/>
    </row>
    <row r="99" ht="12.75"/>
    <row r="100" spans="7:10" ht="27.75" customHeight="1">
      <c r="G100" s="114">
        <f>G86+J86+L91+J93+G93</f>
        <v>25</v>
      </c>
      <c r="J100" s="115"/>
    </row>
    <row r="101" spans="7:11" ht="30" customHeight="1">
      <c r="G101" s="102">
        <f>D90/G100</f>
        <v>0.48</v>
      </c>
      <c r="K101" s="116"/>
    </row>
    <row r="102" spans="6:10" ht="28.5" customHeight="1">
      <c r="F102" s="115"/>
      <c r="J102" s="108">
        <f>D90*G86/G100</f>
        <v>0.96</v>
      </c>
    </row>
    <row r="103" ht="12.75">
      <c r="F103" s="84"/>
    </row>
    <row r="104" spans="7:15" ht="12.75" customHeight="1">
      <c r="G104" s="108" t="e">
        <f>A92*D88/D102</f>
        <v>#VALUE!</v>
      </c>
      <c r="J104" s="117"/>
      <c r="O104" s="69" t="s">
        <v>166</v>
      </c>
    </row>
    <row r="105" spans="10:15" ht="15.75">
      <c r="J105" s="69" t="s">
        <v>12</v>
      </c>
      <c r="M105" s="117"/>
      <c r="O105" s="69" t="s">
        <v>169</v>
      </c>
    </row>
    <row r="106" spans="12:15" ht="15.75">
      <c r="L106" s="69" t="s">
        <v>69</v>
      </c>
      <c r="M106" s="117"/>
      <c r="O106" s="69" t="s">
        <v>167</v>
      </c>
    </row>
    <row r="107" spans="7:18" ht="14.25" customHeight="1" thickBot="1">
      <c r="G107" s="70" t="s">
        <v>59</v>
      </c>
      <c r="J107" s="70" t="s">
        <v>24</v>
      </c>
      <c r="M107" s="117"/>
      <c r="O107" s="69" t="s">
        <v>168</v>
      </c>
      <c r="Q107" s="95" t="str">
        <f>CHAR(177)</f>
        <v>±</v>
      </c>
      <c r="R107" s="118">
        <v>0.1</v>
      </c>
    </row>
    <row r="108" spans="1:10" ht="30">
      <c r="A108" s="159" t="str">
        <f>IF(C108=40,"J"," ")</f>
        <v> </v>
      </c>
      <c r="C108" s="161"/>
      <c r="G108" s="117"/>
      <c r="J108" s="117"/>
    </row>
    <row r="109" spans="1:16" ht="18" customHeight="1" thickBot="1">
      <c r="A109" s="160"/>
      <c r="B109" s="106" t="s">
        <v>55</v>
      </c>
      <c r="C109" s="164"/>
      <c r="D109" s="83" t="s">
        <v>1</v>
      </c>
      <c r="O109" s="69" t="s">
        <v>70</v>
      </c>
      <c r="P109" s="119" t="s">
        <v>61</v>
      </c>
    </row>
    <row r="110" spans="1:15" ht="15" customHeight="1" thickTop="1">
      <c r="A110" s="159" t="str">
        <f>IF(C110=6,"J"," ")</f>
        <v> </v>
      </c>
      <c r="B110" s="106"/>
      <c r="C110" s="174"/>
      <c r="D110" s="83"/>
      <c r="F110" s="120"/>
      <c r="G110" s="163" t="s">
        <v>60</v>
      </c>
      <c r="H110" s="163"/>
      <c r="I110" s="163"/>
      <c r="J110" s="163"/>
      <c r="K110" s="121"/>
      <c r="O110" s="69" t="s">
        <v>71</v>
      </c>
    </row>
    <row r="111" spans="1:11" ht="16.5" thickBot="1">
      <c r="A111" s="160"/>
      <c r="B111" s="106" t="s">
        <v>56</v>
      </c>
      <c r="C111" s="176"/>
      <c r="D111" s="83" t="s">
        <v>1</v>
      </c>
      <c r="F111" s="122">
        <v>0</v>
      </c>
      <c r="G111" s="123" t="s">
        <v>170</v>
      </c>
      <c r="H111" s="84"/>
      <c r="I111" s="84">
        <v>7</v>
      </c>
      <c r="J111" s="124" t="s">
        <v>177</v>
      </c>
      <c r="K111" s="125"/>
    </row>
    <row r="112" spans="1:11" ht="12.75" customHeight="1">
      <c r="A112" s="159">
        <f>IF(C112=8,"J","")</f>
      </c>
      <c r="B112" s="106"/>
      <c r="C112" s="174"/>
      <c r="D112" s="126"/>
      <c r="F112" s="122">
        <v>1</v>
      </c>
      <c r="G112" s="127" t="s">
        <v>176</v>
      </c>
      <c r="H112" s="84"/>
      <c r="I112" s="84">
        <v>8</v>
      </c>
      <c r="J112" s="128" t="s">
        <v>178</v>
      </c>
      <c r="K112" s="125"/>
    </row>
    <row r="113" spans="1:11" ht="12.75" customHeight="1" thickBot="1">
      <c r="A113" s="160"/>
      <c r="B113" s="106" t="s">
        <v>57</v>
      </c>
      <c r="C113" s="175"/>
      <c r="D113" s="83" t="s">
        <v>1</v>
      </c>
      <c r="F113" s="122">
        <v>2</v>
      </c>
      <c r="G113" s="129" t="s">
        <v>171</v>
      </c>
      <c r="H113" s="84"/>
      <c r="I113" s="84">
        <v>9</v>
      </c>
      <c r="J113" s="130" t="s">
        <v>179</v>
      </c>
      <c r="K113" s="125"/>
    </row>
    <row r="114" spans="1:11" ht="12.75" customHeight="1">
      <c r="A114" s="159" t="str">
        <f>IF(C114=20,"J"," ")</f>
        <v> </v>
      </c>
      <c r="B114" s="106"/>
      <c r="C114" s="161"/>
      <c r="D114" s="83"/>
      <c r="F114" s="122">
        <v>3</v>
      </c>
      <c r="G114" s="131" t="s">
        <v>172</v>
      </c>
      <c r="H114" s="84"/>
      <c r="I114" s="132">
        <v>0.05</v>
      </c>
      <c r="J114" s="133" t="s">
        <v>180</v>
      </c>
      <c r="K114" s="125"/>
    </row>
    <row r="115" spans="1:11" ht="12.75" customHeight="1" thickBot="1">
      <c r="A115" s="160"/>
      <c r="B115" s="106" t="s">
        <v>58</v>
      </c>
      <c r="C115" s="162"/>
      <c r="D115" s="83" t="s">
        <v>1</v>
      </c>
      <c r="F115" s="122">
        <v>4</v>
      </c>
      <c r="G115" s="134" t="s">
        <v>173</v>
      </c>
      <c r="H115" s="84"/>
      <c r="I115" s="132">
        <v>0.1</v>
      </c>
      <c r="J115" s="84" t="s">
        <v>181</v>
      </c>
      <c r="K115" s="125"/>
    </row>
    <row r="116" spans="1:18" ht="12.75" customHeight="1">
      <c r="A116" s="159">
        <f>IF(C116=74,"J","")</f>
      </c>
      <c r="B116" s="106"/>
      <c r="C116" s="161"/>
      <c r="D116" s="126"/>
      <c r="F116" s="122">
        <v>5</v>
      </c>
      <c r="G116" s="135" t="s">
        <v>174</v>
      </c>
      <c r="H116" s="84"/>
      <c r="I116" s="132">
        <v>0.2</v>
      </c>
      <c r="J116" s="84" t="s">
        <v>182</v>
      </c>
      <c r="K116" s="125"/>
      <c r="N116" s="84"/>
      <c r="P116" s="84"/>
      <c r="Q116" s="84"/>
      <c r="R116" s="84"/>
    </row>
    <row r="117" spans="1:18" ht="12.75" customHeight="1" thickBot="1">
      <c r="A117" s="160"/>
      <c r="B117" s="106" t="s">
        <v>6</v>
      </c>
      <c r="C117" s="164"/>
      <c r="D117" s="83" t="s">
        <v>1</v>
      </c>
      <c r="F117" s="122">
        <v>6</v>
      </c>
      <c r="G117" s="184" t="s">
        <v>175</v>
      </c>
      <c r="H117" s="84"/>
      <c r="K117" s="125"/>
      <c r="N117" s="84"/>
      <c r="P117" s="84"/>
      <c r="Q117" s="84"/>
      <c r="R117" s="84"/>
    </row>
    <row r="118" spans="1:18" ht="12.75" customHeight="1" thickBot="1">
      <c r="A118" s="159" t="str">
        <f>IF(ROUND((24/74),2)=ROUND(C118,2),"J"," ")</f>
        <v> </v>
      </c>
      <c r="C118" s="148"/>
      <c r="D118" s="126"/>
      <c r="F118" s="136"/>
      <c r="G118" s="137"/>
      <c r="H118" s="137"/>
      <c r="I118" s="137"/>
      <c r="J118" s="137"/>
      <c r="K118" s="138"/>
      <c r="N118" s="84"/>
      <c r="P118" s="84"/>
      <c r="Q118" s="84"/>
      <c r="R118" s="84"/>
    </row>
    <row r="119" spans="1:18" ht="12.75" customHeight="1" thickBot="1" thickTop="1">
      <c r="A119" s="160"/>
      <c r="B119" s="111" t="s">
        <v>7</v>
      </c>
      <c r="C119" s="173"/>
      <c r="D119" s="126" t="s">
        <v>8</v>
      </c>
      <c r="N119" s="84"/>
      <c r="P119" s="84"/>
      <c r="Q119" s="84"/>
      <c r="R119" s="84"/>
    </row>
    <row r="120" spans="1:7" ht="12.75" customHeight="1">
      <c r="A120" s="159" t="str">
        <f>IF(B120="diminuisce","J"," ")</f>
        <v> </v>
      </c>
      <c r="B120" s="171"/>
      <c r="C120" s="172"/>
      <c r="D120" s="126"/>
      <c r="G120" s="139"/>
    </row>
    <row r="121" spans="1:5" ht="12.75" customHeight="1" thickBot="1">
      <c r="A121" s="177"/>
      <c r="B121" s="150"/>
      <c r="C121" s="151"/>
      <c r="D121" s="126"/>
      <c r="E121" s="69" t="s">
        <v>183</v>
      </c>
    </row>
    <row r="122" ht="12" customHeight="1"/>
    <row r="123" ht="12.75" customHeight="1">
      <c r="A123" s="185"/>
    </row>
    <row r="124" ht="12.75"/>
    <row r="125" ht="12.75"/>
    <row r="126" ht="12.75"/>
    <row r="127" ht="12.75"/>
    <row r="128" spans="7:10" ht="31.5" customHeight="1">
      <c r="G128" s="114" t="e">
        <f>G115+J115+L120+J122+G122</f>
        <v>#VALUE!</v>
      </c>
      <c r="J128" s="115"/>
    </row>
    <row r="129" spans="7:11" ht="20.25" customHeight="1" thickBot="1">
      <c r="G129" s="102" t="e">
        <f>D117/G128</f>
        <v>#VALUE!</v>
      </c>
      <c r="K129" s="116"/>
    </row>
    <row r="130" spans="1:10" ht="30">
      <c r="A130" s="159" t="str">
        <f>IF(C130=21,"J"," ")</f>
        <v> </v>
      </c>
      <c r="C130" s="161"/>
      <c r="F130" s="115"/>
      <c r="J130" s="108" t="e">
        <f>D117*G115/G128</f>
        <v>#VALUE!</v>
      </c>
    </row>
    <row r="131" spans="1:6" ht="16.5" thickBot="1">
      <c r="A131" s="160"/>
      <c r="B131" s="106" t="s">
        <v>55</v>
      </c>
      <c r="C131" s="164"/>
      <c r="D131" s="83" t="s">
        <v>1</v>
      </c>
      <c r="F131" s="84"/>
    </row>
    <row r="132" spans="1:10" ht="30">
      <c r="A132" s="159" t="str">
        <f>IF(C132=40,"J"," ")</f>
        <v> </v>
      </c>
      <c r="C132" s="155"/>
      <c r="D132" s="64"/>
      <c r="G132" s="117"/>
      <c r="J132" s="117"/>
    </row>
    <row r="133" spans="1:10" ht="16.5" thickBot="1">
      <c r="A133" s="160"/>
      <c r="B133" s="106" t="s">
        <v>56</v>
      </c>
      <c r="C133" s="147"/>
      <c r="D133" s="83" t="s">
        <v>1</v>
      </c>
      <c r="G133" s="69" t="s">
        <v>12</v>
      </c>
      <c r="J133" s="69" t="s">
        <v>13</v>
      </c>
    </row>
    <row r="134" spans="1:4" ht="30">
      <c r="A134" s="159">
        <f>IF(C134=7,"J","")</f>
      </c>
      <c r="C134" s="174"/>
      <c r="D134" s="64"/>
    </row>
    <row r="135" spans="1:10" ht="16.5" thickBot="1">
      <c r="A135" s="160"/>
      <c r="B135" s="106" t="s">
        <v>57</v>
      </c>
      <c r="C135" s="175"/>
      <c r="D135" s="83" t="s">
        <v>1</v>
      </c>
      <c r="G135" s="70" t="s">
        <v>59</v>
      </c>
      <c r="J135" s="70" t="s">
        <v>24</v>
      </c>
    </row>
    <row r="136" spans="1:10" ht="30">
      <c r="A136" s="159" t="str">
        <f>IF(C136=6,"J"," ")</f>
        <v> </v>
      </c>
      <c r="C136" s="174"/>
      <c r="D136" s="64"/>
      <c r="G136" s="117"/>
      <c r="J136" s="117"/>
    </row>
    <row r="137" spans="1:4" ht="12.75" customHeight="1" thickBot="1">
      <c r="A137" s="160"/>
      <c r="B137" s="106" t="s">
        <v>58</v>
      </c>
      <c r="C137" s="176"/>
      <c r="D137" s="83" t="s">
        <v>1</v>
      </c>
    </row>
    <row r="138" spans="1:4" ht="12" customHeight="1">
      <c r="A138" s="159" t="str">
        <f>IF(C138=74,"J"," ")</f>
        <v> </v>
      </c>
      <c r="B138" s="106"/>
      <c r="C138" s="155"/>
      <c r="D138" s="140"/>
    </row>
    <row r="139" spans="1:4" ht="12.75" customHeight="1" thickBot="1">
      <c r="A139" s="160"/>
      <c r="B139" s="106" t="s">
        <v>6</v>
      </c>
      <c r="C139" s="168"/>
      <c r="D139" s="83" t="s">
        <v>1</v>
      </c>
    </row>
    <row r="140" spans="1:4" ht="12.75" customHeight="1">
      <c r="A140" s="159" t="str">
        <f>IF(1.6=ROUND(C140,1),"J"," ")</f>
        <v> </v>
      </c>
      <c r="B140" s="106"/>
      <c r="C140" s="174"/>
      <c r="D140" s="126"/>
    </row>
    <row r="141" spans="1:4" ht="12.75" customHeight="1" thickBot="1">
      <c r="A141" s="160"/>
      <c r="B141" s="111" t="s">
        <v>7</v>
      </c>
      <c r="C141" s="176"/>
      <c r="D141" s="82" t="s">
        <v>8</v>
      </c>
    </row>
    <row r="142" spans="1:4" ht="14.25" customHeight="1">
      <c r="A142" s="159">
        <f>IF(ROUND(C142,0)=ROUND((120/74*21),0),"J","")</f>
      </c>
      <c r="B142" s="141"/>
      <c r="C142" s="161"/>
      <c r="D142" s="83"/>
    </row>
    <row r="143" spans="1:4" ht="14.25" customHeight="1" thickBot="1">
      <c r="A143" s="160"/>
      <c r="B143" s="106" t="s">
        <v>9</v>
      </c>
      <c r="C143" s="164"/>
      <c r="D143" s="82" t="s">
        <v>29</v>
      </c>
    </row>
    <row r="144" spans="1:5" ht="12.75">
      <c r="A144" s="159" t="str">
        <f>IF(B144="generatore","J"," ")</f>
        <v> </v>
      </c>
      <c r="B144" s="171"/>
      <c r="C144" s="172"/>
      <c r="E144" s="69" t="s">
        <v>184</v>
      </c>
    </row>
    <row r="145" spans="1:5" ht="15" customHeight="1" thickBot="1">
      <c r="A145" s="177"/>
      <c r="B145" s="150"/>
      <c r="C145" s="151"/>
      <c r="E145" s="69" t="s">
        <v>185</v>
      </c>
    </row>
    <row r="146" spans="2:4" ht="12.75">
      <c r="B146" s="106"/>
      <c r="D146" s="76"/>
    </row>
    <row r="148" spans="3:4" ht="20.25">
      <c r="C148" s="142">
        <f>IF(A144="J","Press &lt;Ctrl&gt;&lt;r&gt; to reset the worksheet…..","")</f>
      </c>
      <c r="D148" s="82"/>
    </row>
    <row r="149" ht="28.5" customHeight="1">
      <c r="H149" s="143"/>
    </row>
  </sheetData>
  <mergeCells count="54">
    <mergeCell ref="A144:A145"/>
    <mergeCell ref="A138:A139"/>
    <mergeCell ref="C138:C139"/>
    <mergeCell ref="B144:C145"/>
    <mergeCell ref="A140:A141"/>
    <mergeCell ref="C140:C141"/>
    <mergeCell ref="A142:A143"/>
    <mergeCell ref="C142:C143"/>
    <mergeCell ref="A136:A137"/>
    <mergeCell ref="C136:C137"/>
    <mergeCell ref="B81:C81"/>
    <mergeCell ref="B96:C96"/>
    <mergeCell ref="A130:A131"/>
    <mergeCell ref="C130:C131"/>
    <mergeCell ref="A120:A121"/>
    <mergeCell ref="B120:C121"/>
    <mergeCell ref="A110:A111"/>
    <mergeCell ref="A134:A135"/>
    <mergeCell ref="B82:C82"/>
    <mergeCell ref="B97:C97"/>
    <mergeCell ref="B80:C80"/>
    <mergeCell ref="C134:C135"/>
    <mergeCell ref="B57:C57"/>
    <mergeCell ref="A132:A133"/>
    <mergeCell ref="C132:C133"/>
    <mergeCell ref="B70:C70"/>
    <mergeCell ref="A118:A119"/>
    <mergeCell ref="A116:A117"/>
    <mergeCell ref="C116:C117"/>
    <mergeCell ref="C118:C119"/>
    <mergeCell ref="C112:C113"/>
    <mergeCell ref="C110:C111"/>
    <mergeCell ref="A46:A47"/>
    <mergeCell ref="B46:C47"/>
    <mergeCell ref="A17:A18"/>
    <mergeCell ref="B17:C18"/>
    <mergeCell ref="B45:C45"/>
    <mergeCell ref="B31:C31"/>
    <mergeCell ref="B19:C19"/>
    <mergeCell ref="B44:C44"/>
    <mergeCell ref="G42:H42"/>
    <mergeCell ref="A41:A42"/>
    <mergeCell ref="C41:C42"/>
    <mergeCell ref="B41:B42"/>
    <mergeCell ref="M11:N11"/>
    <mergeCell ref="M64:N64"/>
    <mergeCell ref="A114:A115"/>
    <mergeCell ref="C114:C115"/>
    <mergeCell ref="G110:J110"/>
    <mergeCell ref="M24:N24"/>
    <mergeCell ref="M37:N37"/>
    <mergeCell ref="A108:A109"/>
    <mergeCell ref="C108:C109"/>
    <mergeCell ref="A112:A113"/>
  </mergeCells>
  <printOptions/>
  <pageMargins left="0.75" right="0.75" top="1" bottom="1" header="0.5" footer="0.5"/>
  <pageSetup horizontalDpi="120" verticalDpi="120" orientation="portrait" r:id="rId9"/>
  <headerFooter alignWithMargins="0">
    <oddHeader>&amp;C&amp;A</oddHeader>
    <oddFooter>&amp;CPage &amp;P</oddFooter>
  </headerFooter>
  <drawing r:id="rId8"/>
  <legacyDrawing r:id="rId7"/>
  <oleObjects>
    <oleObject progId="MS_ClipArt_Gallery" shapeId="531126" r:id="rId2"/>
    <oleObject progId="MS_ClipArt_Gallery" shapeId="764718" r:id="rId3"/>
    <oleObject progId="MS_ClipArt_Gallery" shapeId="1688589" r:id="rId4"/>
    <oleObject progId="MS_ClipArt_Gallery" shapeId="1746323" r:id="rId5"/>
    <oleObject progId="MS_ClipArt_Gallery" shapeId="1751384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111"/>
  <sheetViews>
    <sheetView showGridLines="0" workbookViewId="0" topLeftCell="A1">
      <pane ySplit="4" topLeftCell="BM5" activePane="bottomLeft" state="frozen"/>
      <selection pane="topLeft" activeCell="G1" sqref="G1"/>
      <selection pane="bottomLeft" activeCell="I2" sqref="I2"/>
    </sheetView>
  </sheetViews>
  <sheetFormatPr defaultColWidth="9.140625" defaultRowHeight="12.75"/>
  <cols>
    <col min="1" max="1" width="7.421875" style="69" customWidth="1"/>
    <col min="2" max="2" width="7.8515625" style="69" customWidth="1"/>
    <col min="3" max="3" width="8.140625" style="69" customWidth="1"/>
    <col min="4" max="4" width="4.140625" style="69" customWidth="1"/>
    <col min="5" max="5" width="7.57421875" style="69" customWidth="1"/>
    <col min="6" max="6" width="8.8515625" style="69" customWidth="1"/>
    <col min="7" max="7" width="7.8515625" style="69" customWidth="1"/>
    <col min="8" max="8" width="5.00390625" style="69" customWidth="1"/>
    <col min="9" max="9" width="8.7109375" style="69" customWidth="1"/>
    <col min="10" max="10" width="6.140625" style="69" customWidth="1"/>
    <col min="11" max="11" width="7.421875" style="69" customWidth="1"/>
    <col min="12" max="12" width="4.7109375" style="69" customWidth="1"/>
    <col min="13" max="14" width="2.57421875" style="69" customWidth="1"/>
    <col min="15" max="15" width="4.57421875" style="69" customWidth="1"/>
    <col min="16" max="16" width="5.140625" style="69" customWidth="1"/>
    <col min="17" max="17" width="2.57421875" style="69" customWidth="1"/>
    <col min="18" max="16384" width="9.140625" style="69" customWidth="1"/>
  </cols>
  <sheetData>
    <row r="1" spans="1:33" ht="19.5" customHeight="1">
      <c r="A1" s="71">
        <f ca="1">INT(RAND()*9999+1000)</f>
        <v>10732</v>
      </c>
      <c r="B1" s="72">
        <v>10540</v>
      </c>
      <c r="C1" s="73"/>
      <c r="D1" s="73"/>
      <c r="E1" s="73"/>
      <c r="F1" s="73"/>
      <c r="G1" s="73"/>
      <c r="H1" s="73"/>
      <c r="I1" s="73" t="s">
        <v>154</v>
      </c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</row>
    <row r="2" spans="1:33" ht="19.5" customHeight="1">
      <c r="A2" s="73"/>
      <c r="B2" s="74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</row>
    <row r="3" spans="1:33" ht="19.5" customHeight="1">
      <c r="A3" s="73"/>
      <c r="B3" s="75"/>
      <c r="C3" s="73"/>
      <c r="D3" s="73"/>
      <c r="E3" s="73"/>
      <c r="F3" s="73"/>
      <c r="G3" s="73"/>
      <c r="H3" s="73"/>
      <c r="I3" s="73" t="s">
        <v>156</v>
      </c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</row>
    <row r="4" spans="1:33" ht="19.5" customHeight="1">
      <c r="A4" s="73"/>
      <c r="B4" s="75" t="s">
        <v>151</v>
      </c>
      <c r="C4" s="73"/>
      <c r="D4" s="73"/>
      <c r="E4" s="73"/>
      <c r="F4" s="73"/>
      <c r="G4" s="73"/>
      <c r="H4" s="73"/>
      <c r="I4" s="73" t="s">
        <v>155</v>
      </c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</row>
    <row r="5" s="187" customFormat="1" ht="2.25" customHeight="1">
      <c r="B5" s="188"/>
    </row>
    <row r="6" s="187" customFormat="1" ht="1.5" customHeight="1">
      <c r="B6" s="188"/>
    </row>
    <row r="7" s="187" customFormat="1" ht="17.25" customHeight="1">
      <c r="B7" s="188"/>
    </row>
    <row r="8" ht="19.5" customHeight="1">
      <c r="B8" s="76"/>
    </row>
    <row r="9" ht="19.5" customHeight="1">
      <c r="B9" s="76"/>
    </row>
    <row r="10" spans="2:15" ht="19.5" customHeight="1">
      <c r="B10" s="76"/>
      <c r="L10" s="94" t="s">
        <v>65</v>
      </c>
      <c r="M10" s="157">
        <f>IF(VALUE(MID(B1,4,1))=0,6,VALUE(MID(B1,4,1)*6))</f>
        <v>24</v>
      </c>
      <c r="N10" s="158"/>
      <c r="O10" s="79" t="s">
        <v>1</v>
      </c>
    </row>
    <row r="11" spans="2:15" ht="19.5" customHeight="1">
      <c r="B11" s="76"/>
      <c r="L11" s="77"/>
      <c r="M11" s="157"/>
      <c r="N11" s="158"/>
      <c r="O11" s="79"/>
    </row>
    <row r="12" spans="2:11" ht="19.5" customHeight="1">
      <c r="B12" s="76"/>
      <c r="I12" s="94" t="s">
        <v>48</v>
      </c>
      <c r="J12" s="78">
        <f>IF(VALUE(MID(B1,4,1))=0,6,VALUE(MID(B1,4,1)*6))</f>
        <v>24</v>
      </c>
      <c r="K12" s="79" t="s">
        <v>1</v>
      </c>
    </row>
    <row r="13" ht="19.5" customHeight="1" thickBot="1">
      <c r="B13" s="76"/>
    </row>
    <row r="14" spans="1:4" ht="29.25" customHeight="1" thickBot="1">
      <c r="A14" s="62" t="str">
        <f>IF(C14=J12,"J"," ")</f>
        <v> </v>
      </c>
      <c r="B14" s="96" t="s">
        <v>79</v>
      </c>
      <c r="C14" s="81"/>
      <c r="D14" s="79" t="s">
        <v>1</v>
      </c>
    </row>
    <row r="15" spans="1:4" ht="29.25" customHeight="1" thickBot="1">
      <c r="A15" s="62" t="str">
        <f>IF(C15=M10,"J"," ")</f>
        <v> </v>
      </c>
      <c r="B15" s="96" t="s">
        <v>80</v>
      </c>
      <c r="C15" s="98"/>
      <c r="D15" s="79"/>
    </row>
    <row r="16" spans="1:4" ht="29.25" customHeight="1" thickBot="1">
      <c r="A16" s="62" t="str">
        <f>IF(C16=J12+M10,"J"," ")</f>
        <v> </v>
      </c>
      <c r="B16" s="96" t="s">
        <v>81</v>
      </c>
      <c r="C16" s="149"/>
      <c r="D16" s="79"/>
    </row>
    <row r="17" spans="1:4" ht="29.25" customHeight="1" thickBot="1">
      <c r="A17" s="62" t="str">
        <f>IF(C17=6,"J"," ")</f>
        <v> </v>
      </c>
      <c r="B17" s="96" t="s">
        <v>77</v>
      </c>
      <c r="C17" s="98"/>
      <c r="D17" s="89" t="s">
        <v>4</v>
      </c>
    </row>
    <row r="18" spans="1:9" ht="29.25" customHeight="1" thickBot="1">
      <c r="A18" s="62" t="str">
        <f>IF(C18=6/(J12+M10),"J"," ")</f>
        <v> </v>
      </c>
      <c r="B18" s="96" t="s">
        <v>78</v>
      </c>
      <c r="C18" s="189"/>
      <c r="D18" s="89" t="s">
        <v>8</v>
      </c>
      <c r="E18" s="158"/>
      <c r="F18" s="158"/>
      <c r="G18" s="158"/>
      <c r="I18" s="190"/>
    </row>
    <row r="19" spans="1:5" ht="19.5" customHeight="1">
      <c r="A19" s="159">
        <f>IF(B19="serie","J","")</f>
      </c>
      <c r="B19" s="171"/>
      <c r="C19" s="172"/>
      <c r="D19" s="84"/>
      <c r="E19" s="65" t="s">
        <v>186</v>
      </c>
    </row>
    <row r="20" spans="1:5" ht="15" customHeight="1" thickBot="1">
      <c r="A20" s="160"/>
      <c r="B20" s="150"/>
      <c r="C20" s="151"/>
      <c r="E20" s="65" t="s">
        <v>187</v>
      </c>
    </row>
    <row r="21" spans="1:5" ht="15" customHeight="1">
      <c r="A21" s="84"/>
      <c r="B21" s="191"/>
      <c r="C21" s="191"/>
      <c r="E21" s="65"/>
    </row>
    <row r="22" spans="2:6" ht="19.5" customHeight="1">
      <c r="B22" s="76"/>
      <c r="E22" s="95">
        <f>6*(1/J26+1/M25)</f>
        <v>0.5</v>
      </c>
      <c r="F22" s="69" t="s">
        <v>8</v>
      </c>
    </row>
    <row r="23" ht="19.5" customHeight="1">
      <c r="B23" s="76"/>
    </row>
    <row r="24" ht="19.5" customHeight="1">
      <c r="B24" s="76"/>
    </row>
    <row r="25" spans="2:15" ht="19.5" customHeight="1">
      <c r="B25" s="76"/>
      <c r="L25" s="77" t="s">
        <v>65</v>
      </c>
      <c r="M25" s="157">
        <f>IF(VALUE(MID(B1,4,1))=0,6,VALUE(MID(B1,4,1)*6))</f>
        <v>24</v>
      </c>
      <c r="N25" s="158"/>
      <c r="O25" s="79" t="s">
        <v>1</v>
      </c>
    </row>
    <row r="26" spans="2:11" ht="19.5" customHeight="1">
      <c r="B26" s="76"/>
      <c r="I26" s="94" t="s">
        <v>48</v>
      </c>
      <c r="J26" s="78">
        <f>IF(VALUE(MID(B1,4,1))=0,6,VALUE(MID(B1,4,1)*6))</f>
        <v>24</v>
      </c>
      <c r="K26" s="79" t="s">
        <v>1</v>
      </c>
    </row>
    <row r="27" ht="19.5" customHeight="1" thickBot="1">
      <c r="B27" s="76"/>
    </row>
    <row r="28" spans="1:4" ht="29.25" customHeight="1" thickBot="1">
      <c r="A28" s="62" t="str">
        <f>IF(C28=J26,"J"," ")</f>
        <v> </v>
      </c>
      <c r="B28" s="80" t="s">
        <v>74</v>
      </c>
      <c r="C28" s="81"/>
      <c r="D28" s="79" t="s">
        <v>1</v>
      </c>
    </row>
    <row r="29" spans="1:4" ht="29.25" customHeight="1" thickBot="1">
      <c r="A29" s="62" t="str">
        <f>IF(C29=M25,"J"," ")</f>
        <v> </v>
      </c>
      <c r="B29" s="80" t="s">
        <v>75</v>
      </c>
      <c r="C29" s="98"/>
      <c r="D29" s="79" t="s">
        <v>1</v>
      </c>
    </row>
    <row r="30" spans="1:9" ht="29.25" customHeight="1" thickBot="1">
      <c r="A30" s="62" t="str">
        <f>IF(C30=1/(1/J26+1/M25),"J"," ")</f>
        <v> </v>
      </c>
      <c r="B30" s="192" t="s">
        <v>121</v>
      </c>
      <c r="C30" s="98"/>
      <c r="D30" s="79" t="s">
        <v>1</v>
      </c>
      <c r="E30" s="158" t="s">
        <v>76</v>
      </c>
      <c r="F30" s="158"/>
      <c r="G30" s="158"/>
      <c r="I30" s="190"/>
    </row>
    <row r="31" spans="1:5" ht="19.5" customHeight="1">
      <c r="A31" s="159">
        <f>IF(B31="parallelo","J","")</f>
      </c>
      <c r="B31" s="171"/>
      <c r="C31" s="172"/>
      <c r="D31" s="84"/>
      <c r="E31" s="65" t="s">
        <v>188</v>
      </c>
    </row>
    <row r="32" spans="1:5" ht="15" customHeight="1" thickBot="1">
      <c r="A32" s="160"/>
      <c r="B32" s="150"/>
      <c r="C32" s="151"/>
      <c r="E32" s="65" t="s">
        <v>189</v>
      </c>
    </row>
    <row r="33" spans="1:5" ht="18.75" customHeight="1">
      <c r="A33" s="159" t="str">
        <f>IF(B33="minore","J"," ")</f>
        <v> </v>
      </c>
      <c r="B33" s="171"/>
      <c r="C33" s="172"/>
      <c r="E33" s="85" t="s">
        <v>190</v>
      </c>
    </row>
    <row r="34" spans="1:5" ht="15" customHeight="1" thickBot="1">
      <c r="A34" s="177"/>
      <c r="B34" s="193"/>
      <c r="C34" s="194"/>
      <c r="E34" s="85" t="s">
        <v>191</v>
      </c>
    </row>
    <row r="35" spans="1:5" ht="18.75" customHeight="1">
      <c r="A35" s="159" t="str">
        <f>IF(B35="maggiore","J"," ")</f>
        <v> </v>
      </c>
      <c r="B35" s="171"/>
      <c r="C35" s="172"/>
      <c r="E35" s="85" t="s">
        <v>192</v>
      </c>
    </row>
    <row r="36" spans="1:5" ht="15" customHeight="1" thickBot="1">
      <c r="A36" s="177"/>
      <c r="B36" s="193"/>
      <c r="C36" s="194"/>
      <c r="E36" s="85" t="s">
        <v>193</v>
      </c>
    </row>
    <row r="37" spans="2:14" ht="17.25" customHeight="1" thickBot="1">
      <c r="B37" s="76"/>
      <c r="N37" s="69" t="s">
        <v>8</v>
      </c>
    </row>
    <row r="38" spans="2:12" ht="17.25" customHeight="1" thickBot="1" thickTop="1">
      <c r="B38" s="76"/>
      <c r="K38" s="86" t="s">
        <v>82</v>
      </c>
      <c r="L38" s="87" t="s">
        <v>4</v>
      </c>
    </row>
    <row r="39" ht="17.25" customHeight="1" thickTop="1">
      <c r="B39" s="76"/>
    </row>
    <row r="40" ht="17.25" customHeight="1">
      <c r="B40" s="76"/>
    </row>
    <row r="41" ht="17.25" customHeight="1">
      <c r="B41" s="76"/>
    </row>
    <row r="42" spans="2:11" ht="17.25" customHeight="1">
      <c r="B42" s="76"/>
      <c r="I42" s="94" t="s">
        <v>48</v>
      </c>
      <c r="J42" s="78">
        <f>IF(VALUE(MID(B1,4,1))=0,4,VALUE(MID(B1,4,1)*5))</f>
        <v>20</v>
      </c>
      <c r="K42" s="79" t="s">
        <v>1</v>
      </c>
    </row>
    <row r="43" spans="2:17" ht="17.25" customHeight="1">
      <c r="B43" s="76"/>
      <c r="O43" s="94" t="s">
        <v>65</v>
      </c>
      <c r="P43" s="78">
        <f>IF(VALUE(MID(B1,4,1))=0,4,VALUE(MID(B1,4,1)*3))</f>
        <v>12</v>
      </c>
      <c r="Q43" s="79" t="s">
        <v>1</v>
      </c>
    </row>
    <row r="44" ht="8.25" customHeight="1" thickBot="1">
      <c r="B44" s="76"/>
    </row>
    <row r="45" spans="1:13" ht="27.75" customHeight="1" thickBot="1">
      <c r="A45" s="62" t="str">
        <f>IF(C45=24,"J"," ")</f>
        <v> </v>
      </c>
      <c r="B45" s="96" t="s">
        <v>89</v>
      </c>
      <c r="C45" s="88"/>
      <c r="D45" s="89" t="s">
        <v>4</v>
      </c>
      <c r="E45" s="69" t="s">
        <v>194</v>
      </c>
      <c r="M45" s="69" t="s">
        <v>85</v>
      </c>
    </row>
    <row r="46" spans="1:5" ht="27.75" customHeight="1" thickBot="1">
      <c r="A46" s="62" t="str">
        <f>IF(C46=24,"J"," ")</f>
        <v> </v>
      </c>
      <c r="B46" s="96" t="s">
        <v>83</v>
      </c>
      <c r="C46" s="88"/>
      <c r="D46" s="89" t="s">
        <v>4</v>
      </c>
      <c r="E46" s="69" t="s">
        <v>195</v>
      </c>
    </row>
    <row r="47" spans="1:15" ht="27.75" customHeight="1" thickBot="1">
      <c r="A47" s="62" t="str">
        <f>IF(C47=24,"J"," ")</f>
        <v> </v>
      </c>
      <c r="B47" s="96" t="s">
        <v>84</v>
      </c>
      <c r="C47" s="88"/>
      <c r="D47" s="89" t="s">
        <v>4</v>
      </c>
      <c r="E47" s="178" t="s">
        <v>196</v>
      </c>
      <c r="F47" s="178"/>
      <c r="G47" s="178"/>
      <c r="H47" s="178"/>
      <c r="I47" s="178"/>
      <c r="J47" s="178"/>
      <c r="K47" s="178"/>
      <c r="L47" s="178"/>
      <c r="M47" s="178"/>
      <c r="N47" s="178"/>
      <c r="O47" s="178"/>
    </row>
    <row r="48" spans="1:15" ht="27.75" customHeight="1" thickBot="1">
      <c r="A48" s="62" t="str">
        <f>IF(C48=24/J42,"J"," ")</f>
        <v> </v>
      </c>
      <c r="B48" s="96" t="s">
        <v>87</v>
      </c>
      <c r="C48" s="90"/>
      <c r="D48" s="89" t="s">
        <v>86</v>
      </c>
      <c r="E48" s="178" t="s">
        <v>197</v>
      </c>
      <c r="F48" s="178"/>
      <c r="G48" s="178"/>
      <c r="H48" s="178"/>
      <c r="I48" s="178"/>
      <c r="J48" s="178"/>
      <c r="K48" s="178"/>
      <c r="L48" s="178"/>
      <c r="M48" s="178"/>
      <c r="N48" s="178"/>
      <c r="O48" s="178"/>
    </row>
    <row r="49" spans="1:15" ht="30" customHeight="1" thickBot="1">
      <c r="A49" s="62" t="str">
        <f>IF(C49=24/P43,"J"," ")</f>
        <v> </v>
      </c>
      <c r="B49" s="96" t="s">
        <v>88</v>
      </c>
      <c r="C49" s="90"/>
      <c r="D49" s="89" t="s">
        <v>86</v>
      </c>
      <c r="E49" s="178" t="s">
        <v>198</v>
      </c>
      <c r="F49" s="178"/>
      <c r="G49" s="178"/>
      <c r="H49" s="178"/>
      <c r="I49" s="178"/>
      <c r="J49" s="178"/>
      <c r="K49" s="178"/>
      <c r="L49" s="178"/>
      <c r="M49" s="178"/>
      <c r="N49" s="178"/>
      <c r="O49" s="178"/>
    </row>
    <row r="50" spans="1:15" ht="30" customHeight="1" thickBot="1">
      <c r="A50" s="62" t="str">
        <f>IF(B50="parallelo","J"," ")</f>
        <v> </v>
      </c>
      <c r="B50" s="152"/>
      <c r="C50" s="198"/>
      <c r="E50" s="178" t="s">
        <v>199</v>
      </c>
      <c r="F50" s="178"/>
      <c r="G50" s="178"/>
      <c r="H50" s="178"/>
      <c r="I50" s="178"/>
      <c r="J50" s="178"/>
      <c r="K50" s="178"/>
      <c r="L50" s="178"/>
      <c r="M50" s="178"/>
      <c r="N50" s="178"/>
      <c r="O50" s="178"/>
    </row>
    <row r="51" ht="30" customHeight="1">
      <c r="A51" s="185"/>
    </row>
    <row r="52" ht="18.75" customHeight="1" thickBot="1">
      <c r="B52" s="76"/>
    </row>
    <row r="53" spans="2:8" ht="18.75" customHeight="1" thickBot="1" thickTop="1">
      <c r="B53" s="76"/>
      <c r="G53" s="91">
        <f>IF(VALUE(MID(B1,3,1))=0,1,VALUE(MID(B1,3,1))*0.2)</f>
        <v>1</v>
      </c>
      <c r="H53" s="92" t="s">
        <v>8</v>
      </c>
    </row>
    <row r="54" ht="18.75" customHeight="1" thickTop="1">
      <c r="B54" s="76"/>
    </row>
    <row r="55" ht="18.75" customHeight="1">
      <c r="B55" s="76"/>
    </row>
    <row r="56" ht="18.75" customHeight="1">
      <c r="B56" s="76"/>
    </row>
    <row r="57" ht="18.75" customHeight="1">
      <c r="B57" s="76"/>
    </row>
    <row r="58" ht="18.75" customHeight="1" thickBot="1">
      <c r="B58" s="76"/>
    </row>
    <row r="59" spans="1:16" ht="29.25" customHeight="1" thickBot="1">
      <c r="A59" s="62" t="str">
        <f>IF(C59=I60,"J"," ")</f>
        <v> </v>
      </c>
      <c r="B59" s="80" t="s">
        <v>74</v>
      </c>
      <c r="C59" s="90"/>
      <c r="D59" s="79" t="s">
        <v>1</v>
      </c>
      <c r="M59" s="77" t="s">
        <v>65</v>
      </c>
      <c r="O59" s="78">
        <f>IF(VALUE(MID(B1,4,1))=0,6,VALUE(MID(B1,4,1))*6)</f>
        <v>24</v>
      </c>
      <c r="P59" s="79" t="s">
        <v>1</v>
      </c>
    </row>
    <row r="60" spans="1:10" ht="31.5" customHeight="1" thickBot="1">
      <c r="A60" s="66" t="str">
        <f>IF(C60=O59,"J"," ")</f>
        <v> </v>
      </c>
      <c r="B60" s="80" t="s">
        <v>75</v>
      </c>
      <c r="C60" s="144"/>
      <c r="D60" s="79" t="s">
        <v>1</v>
      </c>
      <c r="G60" s="165" t="s">
        <v>48</v>
      </c>
      <c r="H60" s="166"/>
      <c r="I60" s="77">
        <f>IF(VALUE(MID(B1,3,1))=0,6,VALUE(MID(B1,3,1))*6)</f>
        <v>30</v>
      </c>
      <c r="J60" s="79" t="s">
        <v>1</v>
      </c>
    </row>
    <row r="61" spans="1:4" ht="30" customHeight="1" thickBot="1">
      <c r="A61" s="66" t="str">
        <f>IF(C61=(1/(1/I60+1/O59)),"J"," ")</f>
        <v> </v>
      </c>
      <c r="B61" s="80" t="s">
        <v>66</v>
      </c>
      <c r="C61" s="144"/>
      <c r="D61" s="79" t="s">
        <v>1</v>
      </c>
    </row>
    <row r="62" spans="1:4" ht="29.25" customHeight="1" thickBot="1">
      <c r="A62" s="62" t="str">
        <f>IF(C62=G53,"J"," ")</f>
        <v> </v>
      </c>
      <c r="B62" s="96" t="s">
        <v>78</v>
      </c>
      <c r="C62" s="144"/>
      <c r="D62" s="93" t="s">
        <v>8</v>
      </c>
    </row>
    <row r="63" spans="1:4" ht="29.25" customHeight="1" thickBot="1">
      <c r="A63" s="62">
        <f>IF(C63=G53*(1/(1/I60+1/O59)),"J","")</f>
      </c>
      <c r="B63" s="96" t="s">
        <v>77</v>
      </c>
      <c r="C63" s="144"/>
      <c r="D63" s="93" t="s">
        <v>4</v>
      </c>
    </row>
    <row r="64" spans="1:5" ht="28.5" customHeight="1" thickBot="1">
      <c r="A64" s="62" t="str">
        <f>IF(B64="parallelo","J"," ")</f>
        <v> </v>
      </c>
      <c r="B64" s="152"/>
      <c r="C64" s="153"/>
      <c r="E64" s="65" t="s">
        <v>200</v>
      </c>
    </row>
    <row r="65" spans="1:5" ht="16.5" customHeight="1">
      <c r="A65" s="159" t="str">
        <f>IF(B65="rimane la stessa","J"," ")</f>
        <v> </v>
      </c>
      <c r="B65" s="199"/>
      <c r="C65" s="200"/>
      <c r="E65" s="65" t="s">
        <v>201</v>
      </c>
    </row>
    <row r="66" spans="1:5" ht="16.5" customHeight="1" thickBot="1">
      <c r="A66" s="160"/>
      <c r="B66" s="201"/>
      <c r="C66" s="202"/>
      <c r="E66" s="65" t="s">
        <v>202</v>
      </c>
    </row>
    <row r="67" spans="1:2" ht="19.5" customHeight="1">
      <c r="A67" s="185"/>
      <c r="B67" s="76"/>
    </row>
    <row r="68" spans="2:10" ht="17.25" customHeight="1">
      <c r="B68" s="76"/>
      <c r="J68" s="89"/>
    </row>
    <row r="69" spans="2:10" ht="17.25" customHeight="1">
      <c r="B69" s="76"/>
      <c r="J69" s="70"/>
    </row>
    <row r="70" ht="17.25" customHeight="1">
      <c r="B70" s="76"/>
    </row>
    <row r="71" spans="2:13" ht="19.5" customHeight="1">
      <c r="B71" s="76"/>
      <c r="F71" s="94" t="s">
        <v>48</v>
      </c>
      <c r="I71" s="94" t="s">
        <v>65</v>
      </c>
      <c r="M71" s="195" t="s">
        <v>92</v>
      </c>
    </row>
    <row r="72" spans="2:15" ht="19.5" customHeight="1">
      <c r="B72" s="76"/>
      <c r="F72" s="78">
        <f>MID(B1,4,1)+2</f>
        <v>6</v>
      </c>
      <c r="G72" s="79" t="s">
        <v>1</v>
      </c>
      <c r="I72" s="78">
        <f>MID(B1,2,1)+1</f>
        <v>1</v>
      </c>
      <c r="J72" s="79" t="s">
        <v>1</v>
      </c>
      <c r="N72" s="78">
        <v>5</v>
      </c>
      <c r="O72" s="79" t="s">
        <v>1</v>
      </c>
    </row>
    <row r="73" ht="19.5" customHeight="1">
      <c r="B73" s="76"/>
    </row>
    <row r="74" ht="24" customHeight="1" thickBot="1">
      <c r="B74" s="76"/>
    </row>
    <row r="75" spans="1:5" ht="28.5" customHeight="1" thickBot="1">
      <c r="A75" s="62" t="str">
        <f>IF(B75="resistenza","J"," ")</f>
        <v> </v>
      </c>
      <c r="B75" s="152"/>
      <c r="C75" s="153"/>
      <c r="E75" s="69" t="s">
        <v>203</v>
      </c>
    </row>
    <row r="76" spans="1:4" ht="28.5" customHeight="1" thickBot="1">
      <c r="A76" s="13" t="str">
        <f>IF(C76=F72,"J"," ")</f>
        <v> </v>
      </c>
      <c r="B76" s="93" t="s">
        <v>90</v>
      </c>
      <c r="C76" s="98"/>
      <c r="D76" s="79" t="s">
        <v>1</v>
      </c>
    </row>
    <row r="77" spans="1:4" ht="28.5" customHeight="1" thickBot="1">
      <c r="A77" s="13" t="str">
        <f>IF(C77=I72,"J"," ")</f>
        <v> </v>
      </c>
      <c r="B77" s="93" t="s">
        <v>47</v>
      </c>
      <c r="C77" s="98"/>
      <c r="D77" s="79" t="s">
        <v>1</v>
      </c>
    </row>
    <row r="78" spans="1:4" ht="28.5" customHeight="1" thickBot="1">
      <c r="A78" s="13" t="str">
        <f>IF(C78=N72,"J"," ")</f>
        <v> </v>
      </c>
      <c r="B78" s="93" t="s">
        <v>91</v>
      </c>
      <c r="C78" s="98"/>
      <c r="D78" s="79" t="s">
        <v>1</v>
      </c>
    </row>
    <row r="79" spans="1:4" ht="28.5" customHeight="1" thickBot="1">
      <c r="A79" s="13" t="str">
        <f>IF(C79=(1/(1/F72+1/I72+1/N72)),"J"," ")</f>
        <v> </v>
      </c>
      <c r="B79" s="93" t="s">
        <v>51</v>
      </c>
      <c r="C79" s="98"/>
      <c r="D79" s="79" t="s">
        <v>1</v>
      </c>
    </row>
    <row r="80" ht="23.25" customHeight="1"/>
    <row r="81" ht="19.5" customHeight="1">
      <c r="B81" s="76"/>
    </row>
    <row r="82" spans="2:10" ht="17.25" customHeight="1">
      <c r="B82" s="76"/>
      <c r="J82" s="77"/>
    </row>
    <row r="83" spans="2:11" ht="23.25" customHeight="1">
      <c r="B83" s="76"/>
      <c r="J83" s="78"/>
      <c r="K83" s="79"/>
    </row>
    <row r="84" ht="12.75">
      <c r="B84" s="76"/>
    </row>
    <row r="85" ht="12.75">
      <c r="B85" s="76"/>
    </row>
    <row r="86" ht="17.25" customHeight="1" thickBot="1">
      <c r="B86" s="76"/>
    </row>
    <row r="87" spans="1:4" ht="29.25" customHeight="1" thickBot="1">
      <c r="A87" s="62" t="str">
        <f>IF(C87=0.5,"J"," ")</f>
        <v> </v>
      </c>
      <c r="B87" s="80" t="s">
        <v>53</v>
      </c>
      <c r="C87" s="99"/>
      <c r="D87" s="82" t="s">
        <v>8</v>
      </c>
    </row>
    <row r="88" spans="1:4" ht="29.25" customHeight="1" thickBot="1">
      <c r="A88" s="62" t="str">
        <f>IF(C88=120,"J"," ")</f>
        <v> </v>
      </c>
      <c r="B88" s="80" t="s">
        <v>54</v>
      </c>
      <c r="C88" s="81"/>
      <c r="D88" s="82" t="s">
        <v>29</v>
      </c>
    </row>
    <row r="89" spans="1:5" ht="29.25" customHeight="1" thickBot="1">
      <c r="A89" s="63" t="str">
        <f>IF(C89=240,"J"," ")</f>
        <v> </v>
      </c>
      <c r="B89" s="93" t="s">
        <v>122</v>
      </c>
      <c r="C89" s="81"/>
      <c r="D89" s="79" t="s">
        <v>1</v>
      </c>
      <c r="E89" s="203" t="s">
        <v>204</v>
      </c>
    </row>
    <row r="90" spans="1:17" ht="35.25" customHeight="1" thickBot="1">
      <c r="A90" s="62" t="str">
        <f>IF(B90="diminuisce","J"," ")</f>
        <v> </v>
      </c>
      <c r="B90" s="204"/>
      <c r="C90" s="205"/>
      <c r="D90" s="79"/>
      <c r="E90" s="178" t="s">
        <v>205</v>
      </c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</row>
    <row r="91" spans="1:15" ht="35.25" customHeight="1" thickBot="1">
      <c r="A91" s="62" t="str">
        <f>IF(B91="aumenta","J"," ")</f>
        <v> </v>
      </c>
      <c r="B91" s="204"/>
      <c r="C91" s="205"/>
      <c r="D91" s="79"/>
      <c r="E91" s="178" t="s">
        <v>206</v>
      </c>
      <c r="F91" s="158"/>
      <c r="G91" s="158"/>
      <c r="H91" s="158"/>
      <c r="I91" s="158"/>
      <c r="J91" s="158"/>
      <c r="K91" s="158"/>
      <c r="L91" s="158"/>
      <c r="M91" s="158"/>
      <c r="N91" s="158"/>
      <c r="O91" s="158"/>
    </row>
    <row r="92" spans="1:15" ht="32.25" customHeight="1" thickBot="1">
      <c r="A92" s="62" t="str">
        <f>IF(B92="rimane la stessa","J"," ")</f>
        <v> </v>
      </c>
      <c r="B92" s="206"/>
      <c r="C92" s="207"/>
      <c r="E92" s="178" t="s">
        <v>207</v>
      </c>
      <c r="F92" s="158"/>
      <c r="G92" s="158"/>
      <c r="H92" s="158"/>
      <c r="I92" s="158"/>
      <c r="J92" s="158"/>
      <c r="K92" s="158"/>
      <c r="L92" s="158"/>
      <c r="M92" s="158"/>
      <c r="N92" s="158"/>
      <c r="O92" s="158"/>
    </row>
    <row r="93" spans="1:15" ht="34.5" customHeight="1" thickBot="1">
      <c r="A93" s="62" t="str">
        <f>IF(B93="aumenta","J"," ")</f>
        <v> </v>
      </c>
      <c r="B93" s="204"/>
      <c r="C93" s="205"/>
      <c r="E93" s="178" t="s">
        <v>208</v>
      </c>
      <c r="F93" s="158"/>
      <c r="G93" s="158"/>
      <c r="H93" s="158"/>
      <c r="I93" s="158"/>
      <c r="J93" s="158"/>
      <c r="K93" s="158"/>
      <c r="L93" s="158"/>
      <c r="M93" s="158"/>
      <c r="N93" s="158"/>
      <c r="O93" s="158"/>
    </row>
    <row r="94" spans="2:10" ht="19.5" customHeight="1">
      <c r="B94" s="76"/>
      <c r="J94" s="89"/>
    </row>
    <row r="95" spans="2:10" ht="19.5" customHeight="1">
      <c r="B95" s="76"/>
      <c r="H95" s="100"/>
      <c r="I95" s="79"/>
      <c r="J95" s="70"/>
    </row>
    <row r="96" spans="2:6" ht="24" customHeight="1">
      <c r="B96" s="76"/>
      <c r="F96" s="196" t="s">
        <v>93</v>
      </c>
    </row>
    <row r="97" spans="2:14" ht="19.5" customHeight="1">
      <c r="B97" s="76"/>
      <c r="I97" s="77" t="s">
        <v>94</v>
      </c>
      <c r="K97" s="77" t="s">
        <v>95</v>
      </c>
      <c r="N97" s="77" t="s">
        <v>96</v>
      </c>
    </row>
    <row r="98" spans="2:12" ht="30.75" customHeight="1">
      <c r="B98" s="76"/>
      <c r="C98" s="101" t="s">
        <v>68</v>
      </c>
      <c r="D98" s="101" t="s">
        <v>29</v>
      </c>
      <c r="K98" s="93"/>
      <c r="L98" s="79"/>
    </row>
    <row r="99" ht="19.5" customHeight="1">
      <c r="B99" s="76"/>
    </row>
    <row r="100" spans="2:10" ht="19.5" customHeight="1" thickBot="1">
      <c r="B100" s="76"/>
      <c r="G100" s="77"/>
      <c r="H100" s="100"/>
      <c r="I100" s="79"/>
      <c r="J100" s="69" t="s">
        <v>210</v>
      </c>
    </row>
    <row r="101" spans="1:5" ht="30" customHeight="1" thickBot="1">
      <c r="A101" s="62" t="str">
        <f>IF(C101=1/(1/6+1/6+1/6),"J"," ")</f>
        <v> </v>
      </c>
      <c r="B101" s="97" t="s">
        <v>122</v>
      </c>
      <c r="C101" s="98"/>
      <c r="D101" s="79" t="s">
        <v>1</v>
      </c>
      <c r="E101" s="69" t="s">
        <v>209</v>
      </c>
    </row>
    <row r="102" spans="1:5" ht="30.75" customHeight="1" thickBot="1">
      <c r="A102" s="62" t="str">
        <f>IF(B102="fusibile","J"," ")</f>
        <v> </v>
      </c>
      <c r="B102" s="152"/>
      <c r="C102" s="153"/>
      <c r="E102" s="69" t="s">
        <v>211</v>
      </c>
    </row>
    <row r="103" spans="1:5" ht="33.75" customHeight="1" thickBot="1">
      <c r="A103" s="62" t="str">
        <f>IF(B103="interruttore","J"," ")</f>
        <v> </v>
      </c>
      <c r="B103" s="152"/>
      <c r="C103" s="153"/>
      <c r="E103" s="69" t="s">
        <v>212</v>
      </c>
    </row>
    <row r="104" spans="1:16" ht="34.5" customHeight="1" thickBot="1">
      <c r="A104" s="62" t="str">
        <f>IF(B104="serie","J"," ")</f>
        <v> </v>
      </c>
      <c r="B104" s="152"/>
      <c r="C104" s="153"/>
      <c r="E104" s="178" t="s">
        <v>213</v>
      </c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</row>
    <row r="105" spans="5:9" ht="19.5" customHeight="1">
      <c r="E105" s="197"/>
      <c r="F105" s="197"/>
      <c r="G105" s="197"/>
      <c r="H105" s="197"/>
      <c r="I105" s="197"/>
    </row>
    <row r="106" spans="1:9" ht="19.5" customHeight="1">
      <c r="A106" s="185"/>
      <c r="E106" s="197"/>
      <c r="F106" s="197"/>
      <c r="G106" s="197"/>
      <c r="H106" s="197"/>
      <c r="I106" s="197"/>
    </row>
    <row r="107" spans="5:9" ht="12.75">
      <c r="E107" s="197"/>
      <c r="F107" s="197"/>
      <c r="G107" s="197"/>
      <c r="H107" s="197"/>
      <c r="I107" s="197"/>
    </row>
    <row r="108" spans="5:9" ht="12.75">
      <c r="E108" s="197"/>
      <c r="F108" s="197"/>
      <c r="G108" s="197"/>
      <c r="H108" s="197"/>
      <c r="I108" s="197"/>
    </row>
    <row r="109" spans="5:9" ht="12.75">
      <c r="E109" s="197"/>
      <c r="F109" s="197"/>
      <c r="G109" s="197"/>
      <c r="H109" s="197"/>
      <c r="I109" s="197"/>
    </row>
    <row r="110" spans="5:9" ht="12.75">
      <c r="E110" s="197"/>
      <c r="F110" s="197"/>
      <c r="G110" s="197"/>
      <c r="H110" s="197"/>
      <c r="I110" s="197"/>
    </row>
    <row r="111" spans="5:9" ht="12.75">
      <c r="E111" s="197"/>
      <c r="F111" s="197"/>
      <c r="G111" s="197"/>
      <c r="H111" s="197"/>
      <c r="I111" s="197"/>
    </row>
  </sheetData>
  <mergeCells count="35">
    <mergeCell ref="A31:A32"/>
    <mergeCell ref="B31:C32"/>
    <mergeCell ref="M10:N10"/>
    <mergeCell ref="A35:A36"/>
    <mergeCell ref="B35:C36"/>
    <mergeCell ref="A33:A34"/>
    <mergeCell ref="B33:C34"/>
    <mergeCell ref="M11:N11"/>
    <mergeCell ref="A19:A20"/>
    <mergeCell ref="B19:C20"/>
    <mergeCell ref="E18:G18"/>
    <mergeCell ref="M25:N25"/>
    <mergeCell ref="E30:G30"/>
    <mergeCell ref="E47:O47"/>
    <mergeCell ref="A65:A66"/>
    <mergeCell ref="B65:C66"/>
    <mergeCell ref="B50:C50"/>
    <mergeCell ref="G60:H60"/>
    <mergeCell ref="B64:C64"/>
    <mergeCell ref="E90:Q90"/>
    <mergeCell ref="E48:O48"/>
    <mergeCell ref="E49:O49"/>
    <mergeCell ref="E50:O50"/>
    <mergeCell ref="B75:C75"/>
    <mergeCell ref="B102:C102"/>
    <mergeCell ref="B90:C90"/>
    <mergeCell ref="B91:C91"/>
    <mergeCell ref="B93:C93"/>
    <mergeCell ref="B92:C92"/>
    <mergeCell ref="E104:P104"/>
    <mergeCell ref="E91:O91"/>
    <mergeCell ref="E93:O93"/>
    <mergeCell ref="B103:C103"/>
    <mergeCell ref="B104:C104"/>
    <mergeCell ref="E92:O92"/>
  </mergeCells>
  <printOptions/>
  <pageMargins left="0.75" right="0.75" top="1" bottom="1" header="0.5" footer="0.5"/>
  <pageSetup horizontalDpi="180" verticalDpi="180" orientation="portrait" r:id="rId15"/>
  <headerFooter alignWithMargins="0">
    <oddHeader>&amp;C&amp;A</oddHeader>
    <oddFooter>&amp;CPage &amp;P</oddFooter>
  </headerFooter>
  <drawing r:id="rId14"/>
  <legacyDrawing r:id="rId13"/>
  <oleObjects>
    <oleObject progId="MS_ClipArt_Gallery" shapeId="404757" r:id="rId2"/>
    <oleObject progId="MS_ClipArt_Gallery" shapeId="404760" r:id="rId3"/>
    <oleObject progId="MS_ClipArt_Gallery" shapeId="404761" r:id="rId4"/>
    <oleObject progId="MS_ClipArt_Gallery" shapeId="404762" r:id="rId5"/>
    <oleObject progId="MS_ClipArt_Gallery" shapeId="580505" r:id="rId6"/>
    <oleObject progId="MS_ClipArt_Gallery" shapeId="580507" r:id="rId7"/>
    <oleObject progId="MS_ClipArt_Gallery" shapeId="616050" r:id="rId8"/>
    <oleObject progId="MS_ClipArt_Gallery" shapeId="1328312" r:id="rId9"/>
    <oleObject progId="MS_ClipArt_Gallery" shapeId="404764" r:id="rId10"/>
    <oleObject progId="MS_ClipArt_Gallery" shapeId="1874082" r:id="rId11"/>
    <oleObject progId="MS_ClipArt_Gallery" shapeId="1874319" r:id="rId1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S89"/>
  <sheetViews>
    <sheetView showGridLines="0" tabSelected="1" workbookViewId="0" topLeftCell="A13">
      <selection activeCell="N29" sqref="N29"/>
    </sheetView>
  </sheetViews>
  <sheetFormatPr defaultColWidth="9.140625" defaultRowHeight="12.75"/>
  <cols>
    <col min="1" max="1" width="7.28125" style="69" customWidth="1"/>
    <col min="2" max="2" width="7.140625" style="69" customWidth="1"/>
    <col min="3" max="16384" width="9.140625" style="69" customWidth="1"/>
  </cols>
  <sheetData>
    <row r="1" spans="1:2" ht="5.25" customHeight="1">
      <c r="A1" s="68">
        <f ca="1">120/INT(RAND()*3+1)</f>
        <v>120</v>
      </c>
      <c r="B1" s="108">
        <v>120</v>
      </c>
    </row>
    <row r="2" spans="1:19" ht="27.75">
      <c r="A2" s="208" t="s">
        <v>158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9"/>
      <c r="N2" s="209"/>
      <c r="O2" s="209"/>
      <c r="P2" s="209"/>
      <c r="Q2" s="209"/>
      <c r="R2" s="209"/>
      <c r="S2" s="209"/>
    </row>
    <row r="6" ht="12.75"/>
    <row r="7" ht="12.75">
      <c r="B7" s="69" t="s">
        <v>157</v>
      </c>
    </row>
    <row r="8" ht="12.75"/>
    <row r="9" ht="12.75"/>
    <row r="10" ht="12.75"/>
    <row r="11" ht="12.75"/>
    <row r="12" ht="12.75"/>
    <row r="13" ht="12.75"/>
    <row r="14" ht="12.75"/>
    <row r="15" ht="18.75" customHeight="1">
      <c r="B15" s="67">
        <f>B1</f>
        <v>120</v>
      </c>
    </row>
    <row r="16" ht="12.75"/>
    <row r="17" ht="12.75"/>
    <row r="18" spans="8:12" ht="12.75">
      <c r="H18" s="210"/>
      <c r="I18" s="210"/>
      <c r="J18" s="210"/>
      <c r="K18" s="210"/>
      <c r="L18" s="210"/>
    </row>
    <row r="19" spans="8:12" ht="15.75">
      <c r="H19" s="210"/>
      <c r="I19" s="210" t="s">
        <v>98</v>
      </c>
      <c r="J19" s="210"/>
      <c r="K19" s="210"/>
      <c r="L19" s="210"/>
    </row>
    <row r="20" spans="8:12" ht="12.75">
      <c r="H20" s="210"/>
      <c r="I20" s="210"/>
      <c r="J20" s="210"/>
      <c r="K20" s="210"/>
      <c r="L20" s="210"/>
    </row>
    <row r="21" spans="8:12" ht="12.75">
      <c r="H21" s="210" t="s">
        <v>159</v>
      </c>
      <c r="I21" s="210"/>
      <c r="J21" s="210"/>
      <c r="K21" s="210"/>
      <c r="L21" s="210"/>
    </row>
    <row r="22" spans="8:12" ht="15.75">
      <c r="H22" s="210" t="s">
        <v>99</v>
      </c>
      <c r="I22" s="210"/>
      <c r="J22" s="210"/>
      <c r="K22" s="210"/>
      <c r="L22" s="210"/>
    </row>
    <row r="23" spans="8:12" ht="15.75">
      <c r="H23" s="210" t="s">
        <v>100</v>
      </c>
      <c r="I23" s="210"/>
      <c r="J23" s="210"/>
      <c r="K23" s="210"/>
      <c r="L23" s="210"/>
    </row>
    <row r="24" spans="8:12" ht="15.75">
      <c r="H24" s="210" t="s">
        <v>101</v>
      </c>
      <c r="I24" s="210"/>
      <c r="J24" s="210"/>
      <c r="K24" s="210"/>
      <c r="L24" s="210"/>
    </row>
    <row r="25" spans="8:12" ht="16.5" thickBot="1">
      <c r="H25" s="210" t="s">
        <v>102</v>
      </c>
      <c r="I25" s="210"/>
      <c r="J25" s="210"/>
      <c r="K25" s="210"/>
      <c r="L25" s="210"/>
    </row>
    <row r="26" spans="1:3" ht="15.75" customHeight="1">
      <c r="A26" s="159" t="str">
        <f>IF(C26=B15,"J"," ")</f>
        <v> </v>
      </c>
      <c r="B26" s="169" t="s">
        <v>97</v>
      </c>
      <c r="C26" s="211"/>
    </row>
    <row r="27" spans="1:14" ht="16.5" thickBot="1">
      <c r="A27" s="160"/>
      <c r="B27" s="170"/>
      <c r="C27" s="212"/>
      <c r="D27" s="213" t="s">
        <v>29</v>
      </c>
      <c r="E27" s="65" t="s">
        <v>214</v>
      </c>
      <c r="M27" s="219" t="s">
        <v>220</v>
      </c>
      <c r="N27" s="220"/>
    </row>
    <row r="28" spans="1:5" ht="30.75" thickBot="1">
      <c r="A28" s="62" t="str">
        <f>IF(C28=8,"J"," ")</f>
        <v> </v>
      </c>
      <c r="B28" s="145" t="s">
        <v>103</v>
      </c>
      <c r="C28" s="214"/>
      <c r="D28" s="218" t="s">
        <v>215</v>
      </c>
      <c r="E28" s="65" t="s">
        <v>217</v>
      </c>
    </row>
    <row r="29" spans="1:5" ht="30.75" thickBot="1">
      <c r="A29" s="62" t="str">
        <f>IF(C29=4,"J"," ")</f>
        <v> </v>
      </c>
      <c r="B29" s="145" t="s">
        <v>104</v>
      </c>
      <c r="C29" s="214"/>
      <c r="D29" s="218" t="s">
        <v>215</v>
      </c>
      <c r="E29" s="65" t="s">
        <v>216</v>
      </c>
    </row>
    <row r="30" spans="1:11" ht="12.75">
      <c r="A30" s="159" t="str">
        <f>IF(C30=B15/2,"J"," ")</f>
        <v> </v>
      </c>
      <c r="B30" s="169" t="s">
        <v>97</v>
      </c>
      <c r="C30" s="211"/>
      <c r="D30" s="156"/>
      <c r="E30" s="181" t="s">
        <v>218</v>
      </c>
      <c r="F30" s="158"/>
      <c r="G30" s="158"/>
      <c r="H30" s="158"/>
      <c r="I30" s="158"/>
      <c r="J30" s="158"/>
      <c r="K30" s="158"/>
    </row>
    <row r="31" spans="1:11" ht="18" customHeight="1" thickBot="1">
      <c r="A31" s="160"/>
      <c r="B31" s="170"/>
      <c r="C31" s="212"/>
      <c r="D31" s="215" t="s">
        <v>4</v>
      </c>
      <c r="E31" s="158"/>
      <c r="F31" s="158"/>
      <c r="G31" s="158"/>
      <c r="H31" s="158"/>
      <c r="I31" s="158"/>
      <c r="J31" s="158"/>
      <c r="K31" s="158"/>
    </row>
    <row r="32" spans="1:12" ht="57.75" customHeight="1" thickBot="1">
      <c r="A32" s="62" t="str">
        <f>IF(B32="step down","J"," ")</f>
        <v> </v>
      </c>
      <c r="B32" s="152"/>
      <c r="C32" s="153"/>
      <c r="E32" s="182" t="s">
        <v>109</v>
      </c>
      <c r="F32" s="181"/>
      <c r="G32" s="181"/>
      <c r="H32" s="181"/>
      <c r="I32" s="181"/>
      <c r="J32" s="181"/>
      <c r="K32" s="181"/>
      <c r="L32" s="181"/>
    </row>
    <row r="33" spans="1:12" ht="30.75" thickBot="1">
      <c r="A33" s="62" t="str">
        <f>IF(B33="AC","J"," ")</f>
        <v> </v>
      </c>
      <c r="B33" s="152"/>
      <c r="C33" s="153"/>
      <c r="E33" s="216" t="s">
        <v>111</v>
      </c>
      <c r="F33" s="216"/>
      <c r="G33" s="216"/>
      <c r="H33" s="216"/>
      <c r="I33" s="216"/>
      <c r="J33" s="216"/>
      <c r="K33" s="216"/>
      <c r="L33" s="216"/>
    </row>
    <row r="34" spans="1:12" ht="12.75" customHeight="1">
      <c r="A34" s="159" t="str">
        <f>IF(B34="no","J"," ")</f>
        <v> </v>
      </c>
      <c r="B34" s="171"/>
      <c r="C34" s="172"/>
      <c r="E34" s="216" t="s">
        <v>112</v>
      </c>
      <c r="F34" s="216"/>
      <c r="G34" s="216"/>
      <c r="H34" s="216"/>
      <c r="I34" s="216"/>
      <c r="J34" s="216"/>
      <c r="K34" s="216"/>
      <c r="L34" s="216"/>
    </row>
    <row r="35" spans="1:12" ht="21" customHeight="1" thickBot="1">
      <c r="A35" s="177"/>
      <c r="B35" s="150"/>
      <c r="C35" s="151"/>
      <c r="E35" s="180"/>
      <c r="F35" s="180"/>
      <c r="G35" s="180"/>
      <c r="H35" s="180"/>
      <c r="I35" s="180"/>
      <c r="J35" s="180"/>
      <c r="K35" s="180"/>
      <c r="L35" s="180"/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>
      <c r="B50" s="217">
        <f>B1/10</f>
        <v>12</v>
      </c>
    </row>
    <row r="60" ht="13.5" thickBot="1"/>
    <row r="61" spans="1:3" ht="12.75">
      <c r="A61" s="159" t="str">
        <f>IF(C61=B50,"J"," ")</f>
        <v> </v>
      </c>
      <c r="B61" s="169" t="s">
        <v>97</v>
      </c>
      <c r="C61" s="211"/>
    </row>
    <row r="62" spans="1:5" ht="16.5" thickBot="1">
      <c r="A62" s="160"/>
      <c r="B62" s="170"/>
      <c r="C62" s="212"/>
      <c r="D62" s="213" t="s">
        <v>29</v>
      </c>
      <c r="E62" s="65" t="s">
        <v>219</v>
      </c>
    </row>
    <row r="63" spans="1:5" ht="27.75" customHeight="1" thickBot="1">
      <c r="A63" s="62" t="str">
        <f>IF(C63=6,"J"," ")</f>
        <v> </v>
      </c>
      <c r="B63" s="145" t="s">
        <v>103</v>
      </c>
      <c r="C63" s="214"/>
      <c r="D63" s="215" t="s">
        <v>105</v>
      </c>
      <c r="E63" s="65" t="s">
        <v>107</v>
      </c>
    </row>
    <row r="64" spans="1:5" ht="25.5" customHeight="1" thickBot="1">
      <c r="A64" s="62" t="str">
        <f>IF(C64=9,"J"," ")</f>
        <v> </v>
      </c>
      <c r="B64" s="145" t="s">
        <v>104</v>
      </c>
      <c r="C64" s="214"/>
      <c r="D64" s="215" t="s">
        <v>105</v>
      </c>
      <c r="E64" s="65" t="s">
        <v>106</v>
      </c>
    </row>
    <row r="65" spans="1:11" ht="12.75">
      <c r="A65" s="159" t="str">
        <f>IF(C65=B50*9/6,"J"," ")</f>
        <v> </v>
      </c>
      <c r="B65" s="169" t="s">
        <v>97</v>
      </c>
      <c r="C65" s="211"/>
      <c r="D65" s="156"/>
      <c r="E65" s="181" t="s">
        <v>108</v>
      </c>
      <c r="F65" s="158"/>
      <c r="G65" s="158"/>
      <c r="H65" s="158"/>
      <c r="I65" s="158"/>
      <c r="J65" s="158"/>
      <c r="K65" s="158"/>
    </row>
    <row r="66" spans="1:11" ht="13.5" thickBot="1">
      <c r="A66" s="160"/>
      <c r="B66" s="170"/>
      <c r="C66" s="212"/>
      <c r="D66" s="215" t="s">
        <v>4</v>
      </c>
      <c r="E66" s="158"/>
      <c r="F66" s="158"/>
      <c r="G66" s="158"/>
      <c r="H66" s="158"/>
      <c r="I66" s="158"/>
      <c r="J66" s="158"/>
      <c r="K66" s="158"/>
    </row>
    <row r="67" spans="1:12" ht="45.75" customHeight="1" thickBot="1">
      <c r="A67" s="62" t="str">
        <f>IF(B67="step up","J"," ")</f>
        <v> </v>
      </c>
      <c r="B67" s="152"/>
      <c r="C67" s="153"/>
      <c r="E67" s="182" t="s">
        <v>110</v>
      </c>
      <c r="F67" s="181"/>
      <c r="G67" s="181"/>
      <c r="H67" s="181"/>
      <c r="I67" s="181"/>
      <c r="J67" s="181"/>
      <c r="K67" s="181"/>
      <c r="L67" s="181"/>
    </row>
    <row r="70" ht="12.75"/>
    <row r="71" ht="12.75"/>
    <row r="72" ht="12.75"/>
    <row r="73" ht="12.75"/>
    <row r="74" ht="12.75"/>
    <row r="75" ht="12.75"/>
    <row r="76" ht="12.75"/>
    <row r="77" ht="12.75"/>
    <row r="78" ht="12.75"/>
    <row r="81" ht="13.5" thickBot="1"/>
    <row r="82" spans="1:12" ht="15">
      <c r="A82" s="159">
        <f>IF(B82="rheostat","J","")</f>
      </c>
      <c r="B82" s="171"/>
      <c r="C82" s="172"/>
      <c r="E82" s="65" t="s">
        <v>113</v>
      </c>
      <c r="F82" s="65"/>
      <c r="G82" s="65"/>
      <c r="H82" s="65"/>
      <c r="I82" s="65"/>
      <c r="J82" s="65"/>
      <c r="K82" s="65"/>
      <c r="L82" s="65"/>
    </row>
    <row r="83" spans="1:12" ht="15.75" thickBot="1">
      <c r="A83" s="160"/>
      <c r="B83" s="150"/>
      <c r="C83" s="151"/>
      <c r="E83" s="65"/>
      <c r="F83" s="65"/>
      <c r="G83" s="65"/>
      <c r="H83" s="65"/>
      <c r="I83" s="65"/>
      <c r="J83" s="65"/>
      <c r="K83" s="65"/>
      <c r="L83" s="65"/>
    </row>
    <row r="84" spans="1:12" ht="15" customHeight="1">
      <c r="A84" s="159">
        <f>IF(B84="resistance","J","")</f>
      </c>
      <c r="B84" s="171"/>
      <c r="C84" s="172"/>
      <c r="E84" s="65" t="s">
        <v>114</v>
      </c>
      <c r="F84" s="65"/>
      <c r="G84" s="65"/>
      <c r="H84" s="65"/>
      <c r="I84" s="65"/>
      <c r="J84" s="65"/>
      <c r="K84" s="65"/>
      <c r="L84" s="65"/>
    </row>
    <row r="85" spans="1:12" ht="15.75" thickBot="1">
      <c r="A85" s="160"/>
      <c r="B85" s="150"/>
      <c r="C85" s="151"/>
      <c r="E85" s="65"/>
      <c r="F85" s="65"/>
      <c r="G85" s="65"/>
      <c r="H85" s="65"/>
      <c r="I85" s="65"/>
      <c r="J85" s="65"/>
      <c r="K85" s="65"/>
      <c r="L85" s="65"/>
    </row>
    <row r="86" spans="1:12" ht="17.25" customHeight="1">
      <c r="A86" s="159">
        <f>IF(B86="volume knob","J","")</f>
      </c>
      <c r="B86" s="199"/>
      <c r="C86" s="200"/>
      <c r="E86" s="65" t="s">
        <v>115</v>
      </c>
      <c r="F86" s="65"/>
      <c r="G86" s="65"/>
      <c r="H86" s="65"/>
      <c r="I86" s="65"/>
      <c r="J86" s="65"/>
      <c r="K86" s="65"/>
      <c r="L86" s="65"/>
    </row>
    <row r="87" spans="1:12" ht="19.5" customHeight="1" thickBot="1">
      <c r="A87" s="160"/>
      <c r="B87" s="201"/>
      <c r="C87" s="202"/>
      <c r="E87" s="65"/>
      <c r="F87" s="65"/>
      <c r="G87" s="65"/>
      <c r="H87" s="65"/>
      <c r="I87" s="65"/>
      <c r="J87" s="65"/>
      <c r="K87" s="65"/>
      <c r="L87" s="65"/>
    </row>
    <row r="88" spans="1:12" ht="12.75" customHeight="1">
      <c r="A88" s="159">
        <f>IF(B88="resistor","J","")</f>
      </c>
      <c r="B88" s="171"/>
      <c r="C88" s="172"/>
      <c r="E88" s="65" t="s">
        <v>116</v>
      </c>
      <c r="F88" s="65"/>
      <c r="G88" s="65"/>
      <c r="H88" s="65"/>
      <c r="I88" s="65"/>
      <c r="J88" s="65"/>
      <c r="K88" s="65"/>
      <c r="L88" s="65"/>
    </row>
    <row r="89" spans="1:12" ht="15.75" thickBot="1">
      <c r="A89" s="160"/>
      <c r="B89" s="150"/>
      <c r="C89" s="151"/>
      <c r="E89" s="65"/>
      <c r="F89" s="65"/>
      <c r="G89" s="65"/>
      <c r="H89" s="65"/>
      <c r="I89" s="65"/>
      <c r="J89" s="65"/>
      <c r="K89" s="65"/>
      <c r="L89" s="65"/>
    </row>
  </sheetData>
  <mergeCells count="32">
    <mergeCell ref="A2:L2"/>
    <mergeCell ref="E32:L32"/>
    <mergeCell ref="E30:K31"/>
    <mergeCell ref="B32:C32"/>
    <mergeCell ref="C26:C27"/>
    <mergeCell ref="A26:A27"/>
    <mergeCell ref="B26:B27"/>
    <mergeCell ref="A34:A35"/>
    <mergeCell ref="B34:C35"/>
    <mergeCell ref="A30:A31"/>
    <mergeCell ref="C30:C31"/>
    <mergeCell ref="B30:B31"/>
    <mergeCell ref="A61:A62"/>
    <mergeCell ref="B61:B62"/>
    <mergeCell ref="C61:C62"/>
    <mergeCell ref="A65:A66"/>
    <mergeCell ref="B65:B66"/>
    <mergeCell ref="C65:C66"/>
    <mergeCell ref="E65:K66"/>
    <mergeCell ref="B67:C67"/>
    <mergeCell ref="E67:L67"/>
    <mergeCell ref="E33:L33"/>
    <mergeCell ref="E34:L35"/>
    <mergeCell ref="B33:C33"/>
    <mergeCell ref="A82:A83"/>
    <mergeCell ref="B82:C83"/>
    <mergeCell ref="A84:A85"/>
    <mergeCell ref="B84:C85"/>
    <mergeCell ref="B86:C87"/>
    <mergeCell ref="A86:A87"/>
    <mergeCell ref="A88:A89"/>
    <mergeCell ref="B88:C89"/>
  </mergeCells>
  <printOptions/>
  <pageMargins left="0.75" right="0.75" top="1" bottom="1" header="0.5" footer="0.5"/>
  <pageSetup horizontalDpi="180" verticalDpi="180" orientation="portrait" r:id="rId5"/>
  <headerFooter alignWithMargins="0">
    <oddHeader>&amp;C&amp;A</oddHeader>
    <oddFooter>&amp;CPage &amp;P</oddFooter>
  </headerFooter>
  <drawing r:id="rId4"/>
  <legacyDrawing r:id="rId3"/>
  <oleObjects>
    <oleObject progId="MS_ClipArt_Gallery" shapeId="613001" r:id="rId1"/>
    <oleObject progId="MS_ClipArt_Gallery" shapeId="2835861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"/>
  <dimension ref="A1:K21"/>
  <sheetViews>
    <sheetView workbookViewId="0" topLeftCell="A1">
      <selection activeCell="B25" sqref="B25"/>
    </sheetView>
  </sheetViews>
  <sheetFormatPr defaultColWidth="9.140625" defaultRowHeight="12.75"/>
  <sheetData>
    <row r="1" ht="12.75">
      <c r="A1" s="146" t="s">
        <v>123</v>
      </c>
    </row>
    <row r="3" ht="12.75">
      <c r="B3" t="s">
        <v>124</v>
      </c>
    </row>
    <row r="4" ht="12.75">
      <c r="B4" t="s">
        <v>125</v>
      </c>
    </row>
    <row r="5" ht="12.75">
      <c r="B5" t="s">
        <v>126</v>
      </c>
    </row>
    <row r="6" ht="12.75">
      <c r="B6" t="s">
        <v>127</v>
      </c>
    </row>
    <row r="7" ht="12.75">
      <c r="B7" t="s">
        <v>128</v>
      </c>
    </row>
    <row r="8" ht="12.75">
      <c r="B8" t="s">
        <v>129</v>
      </c>
    </row>
    <row r="9" ht="12.75">
      <c r="B9" t="s">
        <v>130</v>
      </c>
    </row>
    <row r="10" ht="12.75">
      <c r="B10" t="s">
        <v>131</v>
      </c>
    </row>
    <row r="11" ht="12.75">
      <c r="B11" t="s">
        <v>132</v>
      </c>
    </row>
    <row r="12" ht="12.75">
      <c r="B12" t="s">
        <v>133</v>
      </c>
    </row>
    <row r="13" spans="2:11" ht="12.75">
      <c r="B13" t="s">
        <v>134</v>
      </c>
      <c r="K13">
        <v>114</v>
      </c>
    </row>
    <row r="14" ht="12.75">
      <c r="B14" t="s">
        <v>135</v>
      </c>
    </row>
    <row r="15" ht="12.75">
      <c r="B15" t="s">
        <v>136</v>
      </c>
    </row>
    <row r="16" ht="12.75">
      <c r="B16" t="s">
        <v>137</v>
      </c>
    </row>
    <row r="17" ht="12.75">
      <c r="B17" t="s">
        <v>138</v>
      </c>
    </row>
    <row r="18" ht="12.75">
      <c r="B18" t="s">
        <v>139</v>
      </c>
    </row>
    <row r="19" ht="12.75">
      <c r="B19" t="s">
        <v>140</v>
      </c>
    </row>
    <row r="21" ht="12.75">
      <c r="B21" t="s">
        <v>141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O111"/>
  <sheetViews>
    <sheetView workbookViewId="0" topLeftCell="A1">
      <selection activeCell="A19" sqref="A19"/>
    </sheetView>
  </sheetViews>
  <sheetFormatPr defaultColWidth="9.140625" defaultRowHeight="12.75"/>
  <cols>
    <col min="1" max="1" width="8.00390625" style="0" customWidth="1"/>
    <col min="2" max="2" width="6.57421875" style="0" customWidth="1"/>
    <col min="3" max="3" width="6.7109375" style="0" customWidth="1"/>
    <col min="4" max="4" width="3.57421875" style="0" customWidth="1"/>
    <col min="5" max="5" width="6.57421875" style="0" customWidth="1"/>
    <col min="6" max="6" width="13.421875" style="0" customWidth="1"/>
    <col min="8" max="8" width="25.57421875" style="0" customWidth="1"/>
    <col min="9" max="9" width="3.8515625" style="0" customWidth="1"/>
    <col min="10" max="10" width="4.140625" style="0" customWidth="1"/>
    <col min="11" max="11" width="2.8515625" style="0" customWidth="1"/>
    <col min="12" max="12" width="5.421875" style="0" customWidth="1"/>
    <col min="13" max="13" width="5.7109375" style="0" customWidth="1"/>
    <col min="15" max="15" width="2.7109375" style="0" customWidth="1"/>
  </cols>
  <sheetData>
    <row r="1" ht="12.75">
      <c r="B1">
        <v>3</v>
      </c>
    </row>
    <row r="2" ht="12.75">
      <c r="B2">
        <f ca="1">INT(RAND()*6)+1</f>
        <v>5</v>
      </c>
    </row>
    <row r="4" ht="12.75">
      <c r="B4">
        <f>2-4</f>
        <v>-2</v>
      </c>
    </row>
    <row r="7" ht="14.25" customHeight="1"/>
    <row r="8" ht="17.25" customHeight="1"/>
    <row r="10" ht="12.75">
      <c r="E10" s="37"/>
    </row>
    <row r="12" spans="4:5" ht="12.75">
      <c r="D12" s="40"/>
      <c r="E12" s="39"/>
    </row>
    <row r="13" spans="6:8" ht="15.75">
      <c r="F13" s="38" t="s">
        <v>32</v>
      </c>
      <c r="H13" s="38" t="s">
        <v>26</v>
      </c>
    </row>
    <row r="17" ht="15.75">
      <c r="F17" s="38" t="s">
        <v>27</v>
      </c>
    </row>
    <row r="21" spans="8:10" ht="15.75">
      <c r="H21" s="10" t="s">
        <v>28</v>
      </c>
      <c r="I21" s="40">
        <f>B1*5</f>
        <v>15</v>
      </c>
      <c r="J21" s="41" t="s">
        <v>30</v>
      </c>
    </row>
    <row r="22" spans="2:6" ht="13.5" thickBot="1">
      <c r="B22" s="44"/>
      <c r="C22" s="45"/>
      <c r="D22" s="46"/>
      <c r="E22" s="47"/>
      <c r="F22" s="47"/>
    </row>
    <row r="23" spans="2:6" ht="28.5" customHeight="1" thickBot="1" thickTop="1">
      <c r="B23" s="49" t="s">
        <v>31</v>
      </c>
      <c r="C23" s="42">
        <v>125</v>
      </c>
      <c r="D23" s="50" t="s">
        <v>1</v>
      </c>
      <c r="E23" s="43" t="str">
        <f>IF((110+I21)=C23,"J","K")</f>
        <v>J</v>
      </c>
      <c r="F23" s="47"/>
    </row>
    <row r="24" spans="2:6" ht="13.5" thickTop="1">
      <c r="B24" s="47"/>
      <c r="C24" s="47"/>
      <c r="D24" s="47"/>
      <c r="E24" s="47"/>
      <c r="F24" s="47"/>
    </row>
    <row r="25" spans="2:6" ht="13.5" thickBot="1">
      <c r="B25" s="44"/>
      <c r="C25" s="45"/>
      <c r="D25" s="46"/>
      <c r="E25" s="47"/>
      <c r="F25" s="47"/>
    </row>
    <row r="26" spans="2:6" ht="27" thickBot="1" thickTop="1">
      <c r="B26" s="49" t="s">
        <v>3</v>
      </c>
      <c r="C26" s="42">
        <v>25</v>
      </c>
      <c r="D26" s="48" t="s">
        <v>29</v>
      </c>
      <c r="E26" s="43" t="str">
        <f>IF((110+I21)*0.2=C26,"J","K")</f>
        <v>J</v>
      </c>
      <c r="F26" s="47"/>
    </row>
    <row r="27" spans="2:6" ht="7.5" customHeight="1" thickTop="1">
      <c r="B27" s="47"/>
      <c r="C27" s="47"/>
      <c r="D27" s="47"/>
      <c r="E27" s="47"/>
      <c r="F27" s="47"/>
    </row>
    <row r="32" ht="12.75">
      <c r="E32" s="37"/>
    </row>
    <row r="34" spans="4:5" ht="12.75">
      <c r="D34" s="40"/>
      <c r="E34" s="39"/>
    </row>
    <row r="35" spans="6:8" ht="15.75">
      <c r="F35" s="38" t="s">
        <v>34</v>
      </c>
      <c r="H35" s="38" t="s">
        <v>35</v>
      </c>
    </row>
    <row r="39" ht="15.75">
      <c r="F39" s="38" t="s">
        <v>33</v>
      </c>
    </row>
    <row r="43" spans="8:10" ht="15.75">
      <c r="H43" s="10" t="s">
        <v>28</v>
      </c>
      <c r="I43" s="40">
        <f>B1*4</f>
        <v>12</v>
      </c>
      <c r="J43" s="41" t="s">
        <v>30</v>
      </c>
    </row>
    <row r="44" spans="2:6" ht="13.5" thickBot="1">
      <c r="B44" s="44"/>
      <c r="C44" s="45"/>
      <c r="D44" s="46"/>
      <c r="E44" s="47"/>
      <c r="F44" s="47"/>
    </row>
    <row r="45" spans="2:6" ht="27" thickBot="1" thickTop="1">
      <c r="B45" s="49" t="s">
        <v>31</v>
      </c>
      <c r="C45" s="42">
        <v>57</v>
      </c>
      <c r="D45" s="50" t="s">
        <v>1</v>
      </c>
      <c r="E45" s="43" t="str">
        <f>IF((45+I43)=C45,"J","K")</f>
        <v>J</v>
      </c>
      <c r="F45" s="47"/>
    </row>
    <row r="46" spans="2:6" ht="13.5" thickTop="1">
      <c r="B46" s="47"/>
      <c r="C46" s="47"/>
      <c r="D46" s="47"/>
      <c r="E46" s="47"/>
      <c r="F46" s="47"/>
    </row>
    <row r="47" spans="2:6" ht="13.5" thickBot="1">
      <c r="B47" s="44"/>
      <c r="C47" s="45"/>
      <c r="D47" s="46"/>
      <c r="E47" s="47"/>
      <c r="F47" s="47"/>
    </row>
    <row r="48" spans="2:6" ht="27" thickBot="1" thickTop="1">
      <c r="B48" s="51" t="s">
        <v>36</v>
      </c>
      <c r="C48" s="42">
        <v>0.422</v>
      </c>
      <c r="D48" s="48" t="s">
        <v>8</v>
      </c>
      <c r="E48" s="43" t="str">
        <f>IF(ROUND(24/(45+I43),2)=ROUND(C48,2),"J","K")</f>
        <v>J</v>
      </c>
      <c r="F48" s="47"/>
    </row>
    <row r="49" spans="2:6" ht="13.5" thickTop="1">
      <c r="B49" s="47"/>
      <c r="C49" s="47"/>
      <c r="D49" s="47"/>
      <c r="E49" s="47"/>
      <c r="F49" s="47"/>
    </row>
    <row r="55" ht="12.75">
      <c r="E55" s="37"/>
    </row>
    <row r="57" spans="4:5" ht="12.75">
      <c r="D57" s="40"/>
      <c r="E57" s="39"/>
    </row>
    <row r="58" ht="15.75">
      <c r="H58" s="38" t="s">
        <v>25</v>
      </c>
    </row>
    <row r="62" ht="12.75">
      <c r="F62" s="38"/>
    </row>
    <row r="63" spans="9:12" ht="15.75">
      <c r="I63" s="10" t="s">
        <v>37</v>
      </c>
      <c r="J63" s="40">
        <f>B1*4</f>
        <v>12</v>
      </c>
      <c r="K63" s="41" t="s">
        <v>30</v>
      </c>
      <c r="L63" s="38"/>
    </row>
    <row r="67" spans="2:6" ht="13.5" thickBot="1">
      <c r="B67" s="44"/>
      <c r="C67" s="45"/>
      <c r="D67" s="46"/>
      <c r="E67" s="47"/>
      <c r="F67" s="47"/>
    </row>
    <row r="68" spans="2:6" ht="27" thickBot="1" thickTop="1">
      <c r="B68" s="49" t="s">
        <v>31</v>
      </c>
      <c r="C68" s="42">
        <v>9.2</v>
      </c>
      <c r="D68" s="50" t="s">
        <v>1</v>
      </c>
      <c r="E68" s="43" t="str">
        <f>IF(ROUND(1/(1/40+1/J63),1)=ROUND(C68,1),"J","K")</f>
        <v>J</v>
      </c>
      <c r="F68" s="47"/>
    </row>
    <row r="69" spans="2:6" ht="13.5" thickTop="1">
      <c r="B69" s="47"/>
      <c r="C69" s="47"/>
      <c r="D69" s="47"/>
      <c r="E69" s="47"/>
      <c r="F69" s="47"/>
    </row>
    <row r="70" spans="2:6" ht="13.5" thickBot="1">
      <c r="B70" s="44"/>
      <c r="C70" s="45"/>
      <c r="D70" s="46"/>
      <c r="E70" s="47"/>
      <c r="F70" s="47"/>
    </row>
    <row r="71" spans="2:6" ht="27" thickBot="1" thickTop="1">
      <c r="B71" s="51" t="s">
        <v>36</v>
      </c>
      <c r="C71" s="42">
        <v>2.6</v>
      </c>
      <c r="D71" s="48" t="s">
        <v>8</v>
      </c>
      <c r="E71" s="43" t="str">
        <f>IF(ROUND(24*(1/40+1/J63),1)=ROUND(C71,1),"J","K")</f>
        <v>J</v>
      </c>
      <c r="F71" s="47"/>
    </row>
    <row r="72" spans="2:6" ht="13.5" thickTop="1">
      <c r="B72" s="47"/>
      <c r="C72" s="47"/>
      <c r="D72" s="47"/>
      <c r="E72" s="47"/>
      <c r="F72" s="47"/>
    </row>
    <row r="73" spans="2:6" ht="12.75">
      <c r="B73" s="47"/>
      <c r="C73" s="47"/>
      <c r="D73" s="47"/>
      <c r="E73" s="47"/>
      <c r="F73" s="47"/>
    </row>
    <row r="74" spans="2:6" ht="12.75">
      <c r="B74" s="47"/>
      <c r="C74" s="47"/>
      <c r="D74" s="47"/>
      <c r="E74" s="47"/>
      <c r="F74" s="47"/>
    </row>
    <row r="78" ht="13.5" thickBot="1"/>
    <row r="79" spans="13:15" ht="26.25" thickTop="1">
      <c r="M79" s="18"/>
      <c r="N79" s="19" t="s">
        <v>22</v>
      </c>
      <c r="O79" s="20"/>
    </row>
    <row r="80" spans="7:15" ht="15.75" customHeight="1">
      <c r="G80" s="5">
        <f>G66+J66+L71+J78+G78</f>
        <v>0</v>
      </c>
      <c r="J80" s="7"/>
      <c r="M80" s="21">
        <v>0</v>
      </c>
      <c r="N80" s="22" t="s">
        <v>14</v>
      </c>
      <c r="O80" s="23"/>
    </row>
    <row r="81" spans="7:15" ht="12.75">
      <c r="G81" s="6" t="e">
        <f>D70/G80</f>
        <v>#DIV/0!</v>
      </c>
      <c r="K81" s="9"/>
      <c r="M81" s="21">
        <v>1</v>
      </c>
      <c r="N81" s="24" t="s">
        <v>15</v>
      </c>
      <c r="O81" s="23"/>
    </row>
    <row r="82" spans="6:15" ht="12.75">
      <c r="F82" s="7"/>
      <c r="J82" s="11" t="e">
        <f>D70*G66/G80</f>
        <v>#DIV/0!</v>
      </c>
      <c r="M82" s="21">
        <v>2</v>
      </c>
      <c r="N82" s="25" t="s">
        <v>16</v>
      </c>
      <c r="O82" s="23"/>
    </row>
    <row r="83" spans="4:15" ht="12.75">
      <c r="D83" s="40"/>
      <c r="F83" s="17"/>
      <c r="M83" s="21">
        <v>3</v>
      </c>
      <c r="N83" s="26" t="s">
        <v>17</v>
      </c>
      <c r="O83" s="23"/>
    </row>
    <row r="84" spans="7:15" ht="12.75">
      <c r="G84" s="16"/>
      <c r="I84" s="16"/>
      <c r="J84" s="16"/>
      <c r="M84" s="21">
        <v>4</v>
      </c>
      <c r="N84" s="27" t="s">
        <v>18</v>
      </c>
      <c r="O84" s="23"/>
    </row>
    <row r="85" spans="7:15" ht="16.5" customHeight="1">
      <c r="G85" s="54" t="s">
        <v>39</v>
      </c>
      <c r="I85" s="55" t="s">
        <v>42</v>
      </c>
      <c r="J85" s="53"/>
      <c r="M85" s="21">
        <v>5</v>
      </c>
      <c r="N85" s="28" t="s">
        <v>19</v>
      </c>
      <c r="O85" s="23"/>
    </row>
    <row r="86" spans="13:15" ht="12.75">
      <c r="M86" s="21">
        <v>6</v>
      </c>
      <c r="N86" s="29" t="s">
        <v>20</v>
      </c>
      <c r="O86" s="23"/>
    </row>
    <row r="87" spans="3:15" ht="12.75">
      <c r="C87" s="1" t="s">
        <v>3</v>
      </c>
      <c r="D87" s="1">
        <f>B1*1.5</f>
        <v>4.5</v>
      </c>
      <c r="E87" t="s">
        <v>29</v>
      </c>
      <c r="M87" s="21">
        <v>7</v>
      </c>
      <c r="N87" s="30" t="s">
        <v>21</v>
      </c>
      <c r="O87" s="23"/>
    </row>
    <row r="88" spans="7:15" ht="13.5" thickBot="1">
      <c r="G88" s="16"/>
      <c r="M88" s="21">
        <v>8</v>
      </c>
      <c r="N88" s="31" t="s">
        <v>10</v>
      </c>
      <c r="O88" s="23"/>
    </row>
    <row r="89" spans="7:15" ht="13.5" thickBot="1">
      <c r="G89" t="s">
        <v>38</v>
      </c>
      <c r="M89" s="21">
        <v>9</v>
      </c>
      <c r="N89" s="52" t="s">
        <v>11</v>
      </c>
      <c r="O89" s="23"/>
    </row>
    <row r="90" spans="13:15" ht="12.75">
      <c r="M90" s="32">
        <v>0.05</v>
      </c>
      <c r="N90" s="33"/>
      <c r="O90" s="23"/>
    </row>
    <row r="91" spans="7:15" ht="17.25" customHeight="1">
      <c r="G91" s="57" t="s">
        <v>41</v>
      </c>
      <c r="H91" s="56" t="s">
        <v>40</v>
      </c>
      <c r="M91" s="32">
        <v>0.1</v>
      </c>
      <c r="N91" s="17"/>
      <c r="O91" s="23"/>
    </row>
    <row r="92" spans="1:15" ht="18" customHeight="1" thickBot="1">
      <c r="A92" s="47"/>
      <c r="B92" s="47"/>
      <c r="C92" s="47"/>
      <c r="D92" s="47"/>
      <c r="E92" s="47"/>
      <c r="F92" s="183" t="s">
        <v>43</v>
      </c>
      <c r="G92" s="179"/>
      <c r="M92" s="32">
        <v>0.2</v>
      </c>
      <c r="N92" s="17" t="s">
        <v>23</v>
      </c>
      <c r="O92" s="23"/>
    </row>
    <row r="93" spans="1:15" ht="21.75" customHeight="1" thickBot="1" thickTop="1">
      <c r="A93" s="43" t="str">
        <f>IF(C93=20,"J","K")</f>
        <v>J</v>
      </c>
      <c r="B93" s="59" t="s">
        <v>47</v>
      </c>
      <c r="C93" s="14">
        <v>20</v>
      </c>
      <c r="D93" s="50" t="s">
        <v>1</v>
      </c>
      <c r="E93" s="47"/>
      <c r="M93" s="34"/>
      <c r="N93" s="35"/>
      <c r="O93" s="36"/>
    </row>
    <row r="94" spans="1:5" ht="21.75" customHeight="1" thickBot="1" thickTop="1">
      <c r="A94" s="43" t="str">
        <f>IF(C94=87,"J","K")</f>
        <v>J</v>
      </c>
      <c r="B94" s="44" t="s">
        <v>46</v>
      </c>
      <c r="C94" s="14">
        <v>87</v>
      </c>
      <c r="D94" s="50" t="s">
        <v>1</v>
      </c>
      <c r="E94" s="47"/>
    </row>
    <row r="95" spans="1:5" ht="21.75" customHeight="1" thickBot="1" thickTop="1">
      <c r="A95" s="43" t="str">
        <f>IF(ROUND(C95,3)=ROUND(D87/87,3),"J","K")</f>
        <v>J</v>
      </c>
      <c r="B95" s="58" t="s">
        <v>44</v>
      </c>
      <c r="C95" s="15">
        <f>D87/87</f>
        <v>0.05172413793103448</v>
      </c>
      <c r="D95" s="60" t="s">
        <v>8</v>
      </c>
      <c r="E95" s="47"/>
    </row>
    <row r="96" spans="1:5" ht="24" customHeight="1" thickBot="1" thickTop="1">
      <c r="A96" s="43" t="str">
        <f>IF(ROUND(C96,2)=ROUND(5*D87/87,2),"J","K")</f>
        <v>J</v>
      </c>
      <c r="B96" s="59" t="s">
        <v>45</v>
      </c>
      <c r="C96" s="12">
        <v>0.26</v>
      </c>
      <c r="D96" s="60" t="s">
        <v>4</v>
      </c>
      <c r="E96" s="47"/>
    </row>
    <row r="97" spans="1:5" ht="13.5" thickTop="1">
      <c r="A97" s="47"/>
      <c r="B97" s="47"/>
      <c r="C97" s="47"/>
      <c r="D97" s="47"/>
      <c r="E97" s="47"/>
    </row>
    <row r="103" spans="2:10" ht="14.25">
      <c r="B103" s="1"/>
      <c r="C103" s="1"/>
      <c r="D103" s="4"/>
      <c r="E103" s="1"/>
      <c r="F103" s="1"/>
      <c r="G103" s="3"/>
      <c r="H103" s="1"/>
      <c r="I103" s="1"/>
      <c r="J103" s="3"/>
    </row>
    <row r="106" ht="12.75">
      <c r="D106" s="2"/>
    </row>
    <row r="107" spans="2:6" ht="12.75">
      <c r="B107" s="1"/>
      <c r="C107" s="1"/>
      <c r="F107" s="8"/>
    </row>
    <row r="108" spans="4:13" ht="15.75">
      <c r="D108" s="2"/>
      <c r="J108" s="1"/>
      <c r="K108" s="1"/>
      <c r="M108" s="61"/>
    </row>
    <row r="111" spans="5:10" ht="12.75">
      <c r="E111" s="1"/>
      <c r="F111" s="1"/>
      <c r="G111" s="3"/>
      <c r="H111" s="1"/>
      <c r="I111" s="1"/>
      <c r="J111" s="3"/>
    </row>
  </sheetData>
  <mergeCells count="1">
    <mergeCell ref="F92:G92"/>
  </mergeCells>
  <printOptions gridLines="1"/>
  <pageMargins left="0.75" right="0.75" top="1" bottom="1" header="0.5" footer="0.5"/>
  <pageSetup horizontalDpi="180" verticalDpi="180" orientation="portrait" r:id="rId13"/>
  <headerFooter alignWithMargins="0">
    <oddHeader>&amp;C&amp;A</oddHeader>
    <oddFooter>&amp;CPage &amp;P</oddFooter>
  </headerFooter>
  <drawing r:id="rId12"/>
  <legacyDrawing r:id="rId11"/>
  <oleObjects>
    <oleObject progId="MS_ClipArt_Gallery" shapeId="912824" r:id="rId1"/>
    <oleObject progId="MS_ClipArt_Gallery" shapeId="979963" r:id="rId2"/>
    <oleObject progId="MS_ClipArt_Gallery" shapeId="980139" r:id="rId3"/>
    <oleObject progId="MS_ClipArt_Gallery" shapeId="980284" r:id="rId4"/>
    <oleObject progId="MS_ClipArt_Gallery" shapeId="1529264" r:id="rId5"/>
    <oleObject progId="MS_ClipArt_Gallery" shapeId="1529283" r:id="rId6"/>
    <oleObject progId="MS_ClipArt_Gallery" shapeId="1529285" r:id="rId7"/>
    <oleObject progId="MS_ClipArt_Gallery" shapeId="1529288" r:id="rId8"/>
    <oleObject progId="MS_ClipArt_Gallery" shapeId="1560151" r:id="rId9"/>
    <oleObject progId="MS_ClipArt_Gallery" shapeId="1560153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Harlan Devore</dc:creator>
  <cp:keywords/>
  <dc:description/>
  <cp:lastModifiedBy>Microsoft</cp:lastModifiedBy>
  <dcterms:created xsi:type="dcterms:W3CDTF">2000-11-19T14:54:28Z</dcterms:created>
  <dcterms:modified xsi:type="dcterms:W3CDTF">2007-06-26T12:35:49Z</dcterms:modified>
  <cp:category/>
  <cp:version/>
  <cp:contentType/>
  <cp:contentStatus/>
</cp:coreProperties>
</file>