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65416" windowWidth="4245" windowHeight="5220" tabRatio="601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nota">'Sheet1'!$B$23:$AH$76</definedName>
    <definedName name="symbols">'Sheet1'!$B$84:$C$115</definedName>
    <definedName name="tbl">'Sheet1'!$B$84:$J$113</definedName>
  </definedNames>
  <calcPr fullCalcOnLoad="1"/>
</workbook>
</file>

<file path=xl/sharedStrings.xml><?xml version="1.0" encoding="utf-8"?>
<sst xmlns="http://schemas.openxmlformats.org/spreadsheetml/2006/main" count="649" uniqueCount="199">
  <si>
    <t>C</t>
  </si>
  <si>
    <t>H</t>
  </si>
  <si>
    <t>E</t>
  </si>
  <si>
    <t>M</t>
  </si>
  <si>
    <t>I</t>
  </si>
  <si>
    <t>A</t>
  </si>
  <si>
    <t>L</t>
  </si>
  <si>
    <t>F</t>
  </si>
  <si>
    <t>O</t>
  </si>
  <si>
    <t>R</t>
  </si>
  <si>
    <t>U</t>
  </si>
  <si>
    <t>D</t>
  </si>
  <si>
    <t>+1</t>
  </si>
  <si>
    <t>0</t>
  </si>
  <si>
    <t>+2</t>
  </si>
  <si>
    <t>+3</t>
  </si>
  <si>
    <t>+4</t>
  </si>
  <si>
    <t>-3</t>
  </si>
  <si>
    <t>-2</t>
  </si>
  <si>
    <t>-1</t>
  </si>
  <si>
    <t>He</t>
  </si>
  <si>
    <t>Li</t>
  </si>
  <si>
    <t>Be</t>
  </si>
  <si>
    <t>B</t>
  </si>
  <si>
    <t>N</t>
  </si>
  <si>
    <t>Ne</t>
  </si>
  <si>
    <t>Na</t>
  </si>
  <si>
    <t>Mg</t>
  </si>
  <si>
    <t>VARIABLE VALENCES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</si>
  <si>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</si>
  <si>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</si>
  <si>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</si>
  <si>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</si>
  <si>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</si>
  <si>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</si>
  <si>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</si>
  <si>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</si>
  <si>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</si>
  <si>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</si>
  <si>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</si>
  <si>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</si>
  <si>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</si>
  <si>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</si>
  <si>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</si>
  <si>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</si>
  <si>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</si>
  <si>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</si>
  <si>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</si>
  <si>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</si>
  <si>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</si>
  <si>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</si>
  <si>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</si>
  <si>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</si>
  <si>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</si>
  <si>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</si>
  <si>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</si>
  <si>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</si>
  <si>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</si>
  <si>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</si>
  <si>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</si>
  <si>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</si>
  <si>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</si>
  <si>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</si>
  <si>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</si>
  <si>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</si>
  <si>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</si>
  <si>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</si>
  <si>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</si>
  <si>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</si>
  <si>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Xe</t>
  </si>
  <si>
    <t xml:space="preserve">Give the chemical </t>
  </si>
  <si>
    <t>Cs</t>
  </si>
  <si>
    <t>Ba</t>
  </si>
  <si>
    <t>La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</si>
  <si>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</si>
  <si>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</si>
  <si>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</si>
  <si>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</si>
  <si>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</si>
  <si>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</si>
  <si>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</si>
  <si>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</si>
  <si>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</si>
  <si>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</si>
  <si>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</si>
  <si>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</si>
  <si>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</si>
  <si>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</si>
  <si>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</si>
  <si>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formula for:</t>
  </si>
  <si>
    <t>Fr</t>
  </si>
  <si>
    <t>Ra</t>
  </si>
  <si>
    <t>Ac</t>
  </si>
  <si>
    <t>Rf</t>
  </si>
  <si>
    <t>Ha</t>
  </si>
  <si>
    <t>Criss-cross rules</t>
  </si>
  <si>
    <t>Ü</t>
  </si>
  <si>
    <t>s</t>
  </si>
  <si>
    <t>p</t>
  </si>
  <si>
    <t>d</t>
  </si>
  <si>
    <t>csesium sulfide</t>
  </si>
  <si>
    <r>
      <t>CsS</t>
    </r>
    <r>
      <rPr>
        <vertAlign val="subscript"/>
        <sz val="10"/>
        <rFont val="Arial"/>
        <family val="2"/>
      </rPr>
      <t>2</t>
    </r>
  </si>
  <si>
    <t>magnesium chloride</t>
  </si>
  <si>
    <r>
      <t>MgCl</t>
    </r>
    <r>
      <rPr>
        <vertAlign val="subscript"/>
        <sz val="10"/>
        <rFont val="Arial"/>
        <family val="2"/>
      </rPr>
      <t>2</t>
    </r>
  </si>
  <si>
    <t>aluminum oxide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</si>
  <si>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</si>
  <si>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barium sulfide</t>
  </si>
  <si>
    <r>
      <t>Ba</t>
    </r>
    <r>
      <rPr>
        <sz val="10"/>
        <rFont val="Arial"/>
        <family val="0"/>
      </rPr>
      <t>S</t>
    </r>
  </si>
  <si>
    <t>aluminum chloride</t>
  </si>
  <si>
    <r>
      <t>AlCl</t>
    </r>
    <r>
      <rPr>
        <vertAlign val="subscript"/>
        <sz val="10"/>
        <rFont val="Arial"/>
        <family val="2"/>
      </rPr>
      <t>3</t>
    </r>
  </si>
  <si>
    <t>calcium nitride</t>
  </si>
  <si>
    <r>
      <t>Ca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N</t>
    </r>
    <r>
      <rPr>
        <vertAlign val="subscript"/>
        <sz val="10"/>
        <rFont val="Arial"/>
        <family val="2"/>
      </rPr>
      <t>2</t>
    </r>
  </si>
  <si>
    <t>magnesium sulfide</t>
  </si>
  <si>
    <r>
      <t>Mg</t>
    </r>
    <r>
      <rPr>
        <sz val="10"/>
        <rFont val="Arial"/>
        <family val="0"/>
      </rPr>
      <t>S</t>
    </r>
  </si>
  <si>
    <t>lithium bromide</t>
  </si>
  <si>
    <t>LiBr</t>
  </si>
  <si>
    <t>beryllium nitride</t>
  </si>
  <si>
    <r>
      <t>Be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N</t>
    </r>
  </si>
  <si>
    <t>calcium fluoride</t>
  </si>
  <si>
    <r>
      <t>CaF</t>
    </r>
    <r>
      <rPr>
        <vertAlign val="subscript"/>
        <sz val="10"/>
        <rFont val="Arial"/>
        <family val="2"/>
      </rPr>
      <t>2</t>
    </r>
  </si>
  <si>
    <t>titanium (IV) chloride</t>
  </si>
  <si>
    <r>
      <t>TiCl</t>
    </r>
    <r>
      <rPr>
        <vertAlign val="subscript"/>
        <sz val="10"/>
        <rFont val="Arial"/>
        <family val="2"/>
      </rPr>
      <t>4</t>
    </r>
  </si>
  <si>
    <t>chromium (V) oxide</t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</si>
  <si>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</si>
  <si>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t>iron (II) oxide</t>
  </si>
  <si>
    <t>FeO</t>
  </si>
  <si>
    <t>iron (III) oxide</t>
  </si>
  <si>
    <r>
      <t>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</si>
  <si>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cobalt (III) fluoride</t>
  </si>
  <si>
    <r>
      <t>CoF</t>
    </r>
    <r>
      <rPr>
        <vertAlign val="subscript"/>
        <sz val="10"/>
        <rFont val="Arial"/>
        <family val="2"/>
      </rPr>
      <t>3</t>
    </r>
  </si>
  <si>
    <t>cobalt (III) oxide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</si>
  <si>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</si>
  <si>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copper (I) oxide</t>
  </si>
  <si>
    <r>
      <t>Cu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</si>
  <si>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copper (II) oxide</t>
  </si>
  <si>
    <t>CuO</t>
  </si>
  <si>
    <t>nickel (IV) oxide</t>
  </si>
  <si>
    <r>
      <t>NiO</t>
    </r>
    <r>
      <rPr>
        <vertAlign val="subscript"/>
        <sz val="10"/>
        <rFont val="Arial"/>
        <family val="2"/>
      </rPr>
      <t>2</t>
    </r>
  </si>
  <si>
    <t>chromium (VI) oxide</t>
  </si>
  <si>
    <r>
      <t>CrO</t>
    </r>
    <r>
      <rPr>
        <vertAlign val="subscript"/>
        <sz val="10"/>
        <rFont val="Arial"/>
        <family val="2"/>
      </rPr>
      <t>3</t>
    </r>
  </si>
  <si>
    <t>carbon tetrachloide</t>
  </si>
  <si>
    <r>
      <t>CCl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 </t>
    </r>
  </si>
  <si>
    <t>tetraphosphorus trisulfide</t>
  </si>
  <si>
    <r>
      <t>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S</t>
    </r>
    <r>
      <rPr>
        <vertAlign val="subscript"/>
        <sz val="10"/>
        <rFont val="Arial"/>
        <family val="2"/>
      </rPr>
      <t>3</t>
    </r>
  </si>
  <si>
    <t>silicon dioxide</t>
  </si>
  <si>
    <r>
      <t>SiO</t>
    </r>
    <r>
      <rPr>
        <vertAlign val="subscript"/>
        <sz val="10"/>
        <rFont val="Arial"/>
        <family val="2"/>
      </rPr>
      <t xml:space="preserve">2 </t>
    </r>
  </si>
  <si>
    <t>calcium oxide</t>
  </si>
  <si>
    <t>CaO</t>
  </si>
  <si>
    <t>sodium nitride</t>
  </si>
  <si>
    <r>
      <t>Na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N </t>
    </r>
  </si>
  <si>
    <t>sodium nitrate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</si>
  <si>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</si>
  <si>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carbon monoxide</t>
  </si>
  <si>
    <t>CO</t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</si>
  <si>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</si>
  <si>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iron (III) chloride</t>
  </si>
  <si>
    <r>
      <t>FeCl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  </t>
    </r>
  </si>
  <si>
    <t>silicon tetrafluoride</t>
  </si>
  <si>
    <r>
      <t>SiF</t>
    </r>
    <r>
      <rPr>
        <vertAlign val="subscript"/>
        <sz val="10"/>
        <rFont val="Arial"/>
        <family val="2"/>
      </rPr>
      <t xml:space="preserve">4 </t>
    </r>
  </si>
  <si>
    <t>sodium carbonate</t>
  </si>
  <si>
    <r>
      <t>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</si>
  <si>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 </t>
    </r>
  </si>
  <si>
    <t>calcium phosphate</t>
  </si>
  <si>
    <r>
      <t>Ca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</si>
  <si>
    <t>magnesium sulfate</t>
  </si>
  <si>
    <r>
      <t>MgSO</t>
    </r>
    <r>
      <rPr>
        <vertAlign val="subscript"/>
        <sz val="10"/>
        <rFont val="Arial"/>
        <family val="2"/>
      </rPr>
      <t>4</t>
    </r>
  </si>
  <si>
    <t>calcium carbonate</t>
  </si>
  <si>
    <r>
      <t>CaCO</t>
    </r>
    <r>
      <rPr>
        <vertAlign val="subscript"/>
        <sz val="10"/>
        <rFont val="Arial"/>
        <family val="2"/>
      </rPr>
      <t>3</t>
    </r>
  </si>
  <si>
    <t>potassium chlorate</t>
  </si>
  <si>
    <r>
      <t>KClO</t>
    </r>
    <r>
      <rPr>
        <vertAlign val="subscript"/>
        <sz val="10"/>
        <rFont val="Arial"/>
        <family val="2"/>
      </rPr>
      <t>3</t>
    </r>
  </si>
  <si>
    <t>sodium hydroxide</t>
  </si>
  <si>
    <t>NaOH</t>
  </si>
  <si>
    <t>magnesium phosphate</t>
  </si>
  <si>
    <r>
      <t>Mg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(PO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</si>
  <si>
    <t>calcium chlorate</t>
  </si>
  <si>
    <r>
      <t>Ca(ClO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2</t>
    </r>
  </si>
  <si>
    <t>potassium nitrate</t>
  </si>
  <si>
    <r>
      <t>KNO</t>
    </r>
    <r>
      <rPr>
        <vertAlign val="subscript"/>
        <sz val="10"/>
        <rFont val="Arial"/>
        <family val="2"/>
      </rPr>
      <t>3</t>
    </r>
  </si>
  <si>
    <t>calcium hydroxide</t>
  </si>
  <si>
    <r>
      <t>Ca(OH)</t>
    </r>
    <r>
      <rPr>
        <vertAlign val="subscript"/>
        <sz val="10"/>
        <rFont val="Arial"/>
        <family val="2"/>
      </rPr>
      <t>2</t>
    </r>
  </si>
  <si>
    <t>sodium sulfate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</si>
  <si>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SO</t>
    </r>
    <r>
      <rPr>
        <vertAlign val="subscript"/>
        <sz val="10"/>
        <rFont val="Arial"/>
        <family val="2"/>
      </rPr>
      <t>4</t>
    </r>
  </si>
  <si>
    <t>copper sulfate</t>
  </si>
  <si>
    <r>
      <t>CuSO</t>
    </r>
    <r>
      <rPr>
        <vertAlign val="subscript"/>
        <sz val="10"/>
        <rFont val="Arial"/>
        <family val="2"/>
      </rPr>
      <t>4</t>
    </r>
  </si>
  <si>
    <t>iron (II) hydroxide</t>
  </si>
  <si>
    <r>
      <t>Fe(OH)</t>
    </r>
    <r>
      <rPr>
        <vertAlign val="subscript"/>
        <sz val="10"/>
        <rFont val="Arial"/>
        <family val="2"/>
      </rPr>
      <t>2</t>
    </r>
  </si>
  <si>
    <t>chromium (II) sulfate</t>
  </si>
  <si>
    <r>
      <t>CrSO</t>
    </r>
    <r>
      <rPr>
        <vertAlign val="subscript"/>
        <sz val="10"/>
        <rFont val="Arial"/>
        <family val="2"/>
      </rPr>
      <t>4</t>
    </r>
  </si>
  <si>
    <t>chromium (II) hydroxide</t>
  </si>
  <si>
    <r>
      <t>Cr(OH)</t>
    </r>
    <r>
      <rPr>
        <vertAlign val="subscript"/>
        <sz val="10"/>
        <rFont val="Arial"/>
        <family val="2"/>
      </rPr>
      <t>2</t>
    </r>
  </si>
  <si>
    <t>copper (I) sulfate</t>
  </si>
  <si>
    <r>
      <t>Cu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SO</t>
    </r>
    <r>
      <rPr>
        <vertAlign val="subscript"/>
        <sz val="10"/>
        <rFont val="Arial"/>
        <family val="2"/>
      </rPr>
      <t>4</t>
    </r>
  </si>
  <si>
    <t>barium sulfate</t>
  </si>
  <si>
    <r>
      <t>BaSO</t>
    </r>
    <r>
      <rPr>
        <vertAlign val="subscript"/>
        <sz val="10"/>
        <rFont val="Arial"/>
        <family val="2"/>
      </rPr>
      <t>4</t>
    </r>
  </si>
  <si>
    <r>
      <t>NaNO</t>
    </r>
    <r>
      <rPr>
        <vertAlign val="subscript"/>
        <sz val="10"/>
        <rFont val="Arial"/>
        <family val="2"/>
      </rPr>
      <t>3</t>
    </r>
  </si>
  <si>
    <t>copper (II) nitrate</t>
  </si>
  <si>
    <r>
      <t>Cu(NO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</si>
  <si>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cobalt (II) sulfate</t>
  </si>
  <si>
    <r>
      <t>CoSO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</si>
</sst>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#;\-#"/>
    <numFmt numFmtId="173" formatCode="#;#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sz val="8"/>
      <color indexed="10"/>
      <name val="Courier New"/>
      <family val="3"/>
    </font>
    <font>
      <sz val="8"/>
      <color indexed="48"/>
      <name val="Courier New"/>
      <family val="3"/>
    </font>
    <font>
      <vertAlign val="superscript"/>
      <sz val="10"/>
      <name val="Arial"/>
      <family val="2"/>
    </font>
    <font>
      <sz val="12"/>
      <name val="Arial"/>
      <family val="2"/>
    </font>
    <font>
      <sz val="8"/>
      <color indexed="22"/>
      <name val="Courier New"/>
      <family val="3"/>
    </font>
    <font>
      <sz val="8"/>
      <color indexed="10"/>
      <name val="Symbol"/>
      <family val="1"/>
    </font>
    <font>
      <sz val="10"/>
      <name val="Courier New"/>
      <family val="3"/>
    </font>
    <font>
      <sz val="10"/>
      <color indexed="33"/>
      <name val="Courier New"/>
      <family val="3"/>
    </font>
    <font>
      <sz val="16"/>
      <name val="Courier New"/>
      <family val="3"/>
    </font>
    <font>
      <sz val="18"/>
      <color indexed="48"/>
      <name val="Wingdings"/>
      <family val="0"/>
    </font>
    <font>
      <sz val="10"/>
      <color indexed="47"/>
      <name val="Arial"/>
      <family val="2"/>
    </font>
    <font>
      <sz val="14"/>
      <color indexed="8"/>
      <name val="Courier New"/>
      <family val="3"/>
    </font>
    <font>
      <b/>
      <sz val="7"/>
      <color indexed="12"/>
      <name val="MS Serif"/>
      <family val="0"/>
    </font>
    <font>
      <b/>
      <sz val="8"/>
      <color indexed="12"/>
      <name val="Roman"/>
      <family val="1"/>
    </font>
    <font>
      <b/>
      <sz val="14"/>
      <name val="Arial"/>
      <family val="2"/>
    </font>
    <font>
      <sz val="14"/>
      <name val="Courier New"/>
      <family val="3"/>
    </font>
    <font>
      <b/>
      <sz val="14"/>
      <color indexed="10"/>
      <name val="Arial"/>
      <family val="2"/>
    </font>
    <font>
      <b/>
      <sz val="14"/>
      <color indexed="29"/>
      <name val="Arial"/>
      <family val="2"/>
    </font>
    <font>
      <b/>
      <sz val="14"/>
      <color indexed="13"/>
      <name val="Arial"/>
      <family val="2"/>
    </font>
    <font>
      <b/>
      <sz val="14"/>
      <color indexed="11"/>
      <name val="Arial"/>
      <family val="2"/>
    </font>
    <font>
      <b/>
      <sz val="14"/>
      <color indexed="40"/>
      <name val="Arial"/>
      <family val="2"/>
    </font>
    <font>
      <b/>
      <sz val="14"/>
      <color indexed="56"/>
      <name val="Arial"/>
      <family val="2"/>
    </font>
    <font>
      <b/>
      <sz val="14"/>
      <color indexed="46"/>
      <name val="Arial"/>
      <family val="2"/>
    </font>
    <font>
      <vertAlign val="subscript"/>
      <sz val="10"/>
      <name val="Arial"/>
      <family val="2"/>
    </font>
    <font>
      <sz val="12"/>
      <name val="Courier New"/>
      <family val="3"/>
    </font>
    <font>
      <sz val="8"/>
      <color indexed="40"/>
      <name val="Courier New"/>
      <family val="3"/>
    </font>
    <font>
      <sz val="11"/>
      <color indexed="33"/>
      <name val="Courier New"/>
      <family val="3"/>
    </font>
    <font>
      <sz val="12"/>
      <color indexed="10"/>
      <name val="Symbol"/>
      <family val="1"/>
    </font>
    <font>
      <sz val="8"/>
      <color indexed="12"/>
      <name val="Courier New"/>
      <family val="3"/>
    </font>
    <font>
      <b/>
      <sz val="16"/>
      <color indexed="8"/>
      <name val="Courier New"/>
      <family val="3"/>
    </font>
    <font>
      <b/>
      <sz val="12"/>
      <color indexed="8"/>
      <name val="Courier New"/>
      <family val="3"/>
    </font>
    <font>
      <vertAlign val="superscript"/>
      <sz val="11"/>
      <color indexed="12"/>
      <name val="Courier New"/>
      <family val="3"/>
    </font>
    <font>
      <vertAlign val="subscript"/>
      <sz val="12"/>
      <color indexed="8"/>
      <name val="Courier New"/>
      <family val="3"/>
    </font>
    <font>
      <b/>
      <sz val="10"/>
      <name val="Courier New"/>
      <family val="3"/>
    </font>
    <font>
      <sz val="8"/>
      <color indexed="51"/>
      <name val="Courier New"/>
      <family val="3"/>
    </font>
    <font>
      <sz val="8"/>
      <color indexed="50"/>
      <name val="Courier New"/>
      <family val="3"/>
    </font>
    <font>
      <vertAlign val="subscript"/>
      <sz val="11"/>
      <color indexed="8"/>
      <name val="Symbol"/>
      <family val="1"/>
    </font>
    <font>
      <vertAlign val="subscript"/>
      <sz val="12"/>
      <color indexed="8"/>
      <name val="Symbol"/>
      <family val="1"/>
    </font>
    <font>
      <b/>
      <sz val="18"/>
      <color indexed="12"/>
      <name val="Wingdings"/>
      <family val="0"/>
    </font>
    <font>
      <b/>
      <sz val="12"/>
      <color indexed="12"/>
      <name val="Courier New"/>
      <family val="3"/>
    </font>
    <font>
      <vertAlign val="subscript"/>
      <sz val="14"/>
      <name val="Courier New"/>
      <family val="3"/>
    </font>
    <font>
      <sz val="10"/>
      <color indexed="12"/>
      <name val="Arial"/>
      <family val="2"/>
    </font>
    <font>
      <vertAlign val="subscript"/>
      <sz val="10"/>
      <color indexed="12"/>
      <name val="Courier New"/>
      <family val="3"/>
    </font>
    <font>
      <sz val="10"/>
      <color indexed="22"/>
      <name val="Arial"/>
      <family val="2"/>
    </font>
    <font>
      <sz val="8"/>
      <color indexed="22"/>
      <name val="Symbol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n"/>
      <top style="thick">
        <color indexed="10"/>
      </top>
      <bottom style="thin"/>
    </border>
    <border>
      <left style="thick">
        <color indexed="56"/>
      </left>
      <right style="thin"/>
      <top style="thin"/>
      <bottom style="thin"/>
    </border>
    <border>
      <left style="thin"/>
      <right style="thin"/>
      <top style="thin"/>
      <bottom style="medium">
        <color indexed="56"/>
      </bottom>
    </border>
    <border>
      <left style="thick">
        <color indexed="56"/>
      </left>
      <right style="thin"/>
      <top style="thin"/>
      <bottom style="medium">
        <color indexed="56"/>
      </bottom>
    </border>
    <border>
      <left style="thin"/>
      <right style="thick">
        <color indexed="10"/>
      </right>
      <top style="thick">
        <color indexed="10"/>
      </top>
      <bottom style="medium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/>
    </border>
    <border>
      <left style="thin"/>
      <right style="medium">
        <color indexed="56"/>
      </right>
      <top style="thin"/>
      <bottom style="thin"/>
    </border>
    <border>
      <left style="thin"/>
      <right style="medium">
        <color indexed="56"/>
      </right>
      <top style="thin"/>
      <bottom style="medium">
        <color indexed="56"/>
      </bottom>
    </border>
    <border>
      <left style="thick">
        <color indexed="56"/>
      </left>
      <right style="medium">
        <color indexed="56"/>
      </right>
      <top style="thin">
        <color indexed="56"/>
      </top>
      <bottom style="thin"/>
    </border>
    <border>
      <left style="thin"/>
      <right style="thin"/>
      <top style="medium">
        <color indexed="56"/>
      </top>
      <bottom style="thin"/>
    </border>
    <border>
      <left style="thin"/>
      <right style="medium">
        <color indexed="56"/>
      </right>
      <top style="medium">
        <color indexed="56"/>
      </top>
      <bottom style="thin"/>
    </border>
    <border>
      <left style="thick">
        <color indexed="56"/>
      </left>
      <right style="thin"/>
      <top style="medium">
        <color indexed="56"/>
      </top>
      <bottom style="thick">
        <color indexed="10"/>
      </bottom>
    </border>
    <border>
      <left style="medium"/>
      <right style="dashed"/>
      <top style="medium"/>
      <bottom style="medium"/>
    </border>
    <border>
      <left style="dotted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/>
    </xf>
    <xf numFmtId="0" fontId="15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19" fillId="3" borderId="0" xfId="0" applyFont="1" applyFill="1" applyAlignment="1" quotePrefix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 quotePrefix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8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center" vertical="center"/>
    </xf>
    <xf numFmtId="0" fontId="33" fillId="3" borderId="0" xfId="0" applyFont="1" applyFill="1" applyAlignment="1">
      <alignment horizontal="left" vertical="center"/>
    </xf>
    <xf numFmtId="0" fontId="34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left" vertical="center"/>
    </xf>
    <xf numFmtId="0" fontId="36" fillId="3" borderId="0" xfId="0" applyFont="1" applyFill="1" applyAlignment="1">
      <alignment horizontal="center" vertical="center"/>
    </xf>
    <xf numFmtId="0" fontId="37" fillId="3" borderId="0" xfId="0" applyFont="1" applyFill="1" applyAlignment="1">
      <alignment horizontal="left" vertical="center"/>
    </xf>
    <xf numFmtId="0" fontId="40" fillId="3" borderId="0" xfId="0" applyFont="1" applyFill="1" applyAlignment="1">
      <alignment horizontal="center" vertical="center"/>
    </xf>
    <xf numFmtId="0" fontId="41" fillId="3" borderId="0" xfId="0" applyFont="1" applyFill="1" applyAlignment="1">
      <alignment horizontal="left" vertical="center"/>
    </xf>
    <xf numFmtId="0" fontId="42" fillId="3" borderId="0" xfId="0" applyFont="1" applyFill="1" applyAlignment="1">
      <alignment horizontal="left" vertical="center"/>
    </xf>
    <xf numFmtId="0" fontId="45" fillId="5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6" fillId="6" borderId="15" xfId="0" applyFont="1" applyFill="1" applyBorder="1" applyAlignment="1" applyProtection="1">
      <alignment horizontal="center" vertical="center"/>
      <protection locked="0"/>
    </xf>
    <xf numFmtId="0" fontId="43" fillId="7" borderId="0" xfId="0" applyFont="1" applyFill="1" applyAlignment="1" applyProtection="1">
      <alignment horizontal="center" vertical="center"/>
      <protection locked="0"/>
    </xf>
    <xf numFmtId="173" fontId="39" fillId="8" borderId="0" xfId="0" applyNumberFormat="1" applyFont="1" applyFill="1" applyAlignment="1" applyProtection="1">
      <alignment horizontal="left" vertical="center"/>
      <protection locked="0"/>
    </xf>
    <xf numFmtId="172" fontId="38" fillId="2" borderId="0" xfId="0" applyNumberFormat="1" applyFont="1" applyFill="1" applyAlignment="1" applyProtection="1">
      <alignment horizontal="left" vertical="center"/>
      <protection locked="0"/>
    </xf>
    <xf numFmtId="0" fontId="6" fillId="6" borderId="16" xfId="0" applyFont="1" applyFill="1" applyBorder="1" applyAlignment="1" applyProtection="1">
      <alignment horizontal="center" vertical="center"/>
      <protection locked="0"/>
    </xf>
    <xf numFmtId="0" fontId="44" fillId="7" borderId="0" xfId="0" applyFont="1" applyFill="1" applyAlignment="1" applyProtection="1">
      <alignment horizontal="center" vertical="center"/>
      <protection locked="0"/>
    </xf>
    <xf numFmtId="0" fontId="18" fillId="4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left" vertical="center"/>
    </xf>
    <xf numFmtId="0" fontId="47" fillId="9" borderId="0" xfId="0" applyFont="1" applyFill="1" applyAlignment="1" applyProtection="1">
      <alignment horizontal="center" vertical="center"/>
      <protection locked="0"/>
    </xf>
    <xf numFmtId="0" fontId="48" fillId="3" borderId="0" xfId="0" applyFont="1" applyFill="1" applyAlignment="1">
      <alignment horizontal="left" vertical="center"/>
    </xf>
    <xf numFmtId="0" fontId="49" fillId="3" borderId="0" xfId="0" applyFont="1" applyFill="1" applyAlignment="1">
      <alignment horizontal="centerContinuous" vertical="center"/>
    </xf>
    <xf numFmtId="0" fontId="49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48" fillId="3" borderId="0" xfId="0" applyFont="1" applyFill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</xdr:row>
      <xdr:rowOff>114300</xdr:rowOff>
    </xdr:from>
    <xdr:to>
      <xdr:col>4</xdr:col>
      <xdr:colOff>161925</xdr:colOff>
      <xdr:row>4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504825" y="933450"/>
          <a:ext cx="25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4</xdr:row>
      <xdr:rowOff>114300</xdr:rowOff>
    </xdr:from>
    <xdr:to>
      <xdr:col>12</xdr:col>
      <xdr:colOff>123825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943100" y="933450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142875</xdr:colOff>
      <xdr:row>11</xdr:row>
      <xdr:rowOff>133350</xdr:rowOff>
    </xdr:from>
    <xdr:to>
      <xdr:col>28</xdr:col>
      <xdr:colOff>0</xdr:colOff>
      <xdr:row>12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4714875" y="2476500"/>
          <a:ext cx="200025" cy="2095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11</xdr:row>
      <xdr:rowOff>142875</xdr:rowOff>
    </xdr:from>
    <xdr:to>
      <xdr:col>28</xdr:col>
      <xdr:colOff>28575</xdr:colOff>
      <xdr:row>12</xdr:row>
      <xdr:rowOff>76200</xdr:rowOff>
    </xdr:to>
    <xdr:sp>
      <xdr:nvSpPr>
        <xdr:cNvPr id="4" name="Line 5"/>
        <xdr:cNvSpPr>
          <a:spLocks/>
        </xdr:cNvSpPr>
      </xdr:nvSpPr>
      <xdr:spPr>
        <a:xfrm>
          <a:off x="4743450" y="2486025"/>
          <a:ext cx="2000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888"/>
  <sheetViews>
    <sheetView showGridLines="0" showRowColHeaders="0" showZeros="0" tabSelected="1" showOutlineSymbols="0" zoomScale="110" zoomScaleNormal="110" workbookViewId="0" topLeftCell="A1">
      <selection activeCell="T12" sqref="T12"/>
    </sheetView>
  </sheetViews>
  <sheetFormatPr defaultColWidth="9.140625" defaultRowHeight="12.75"/>
  <cols>
    <col min="1" max="1" width="1.1484375" style="40" customWidth="1"/>
    <col min="2" max="2" width="2.7109375" style="1" customWidth="1"/>
    <col min="3" max="24" width="2.57421875" style="1" customWidth="1"/>
    <col min="25" max="25" width="5.140625" style="1" customWidth="1"/>
    <col min="26" max="26" width="3.00390625" style="1" customWidth="1"/>
    <col min="27" max="29" width="2.57421875" style="1" customWidth="1"/>
    <col min="30" max="30" width="1.28515625" style="1" customWidth="1"/>
    <col min="31" max="31" width="2.57421875" style="1" customWidth="1"/>
    <col min="32" max="32" width="1.421875" style="1" customWidth="1"/>
    <col min="33" max="33" width="2.140625" style="1" customWidth="1"/>
    <col min="34" max="34" width="2.57421875" style="1" customWidth="1"/>
    <col min="35" max="36" width="0.2890625" style="1" customWidth="1"/>
    <col min="37" max="85" width="2.7109375" style="1" customWidth="1"/>
    <col min="86" max="89" width="3.8515625" style="1" customWidth="1"/>
  </cols>
  <sheetData>
    <row r="1" spans="1:89" s="54" customFormat="1" ht="17.25" customHeight="1">
      <c r="A1" s="55"/>
      <c r="B1" s="84">
        <f ca="1">INT(RAND()*32)</f>
        <v>2</v>
      </c>
      <c r="C1" s="55"/>
      <c r="D1" s="55"/>
      <c r="E1" s="55"/>
      <c r="F1" s="55"/>
      <c r="G1" s="56" t="s">
        <v>0</v>
      </c>
      <c r="H1" s="56" t="s">
        <v>1</v>
      </c>
      <c r="I1" s="56" t="s">
        <v>2</v>
      </c>
      <c r="J1" s="57" t="s">
        <v>3</v>
      </c>
      <c r="K1" s="57" t="s">
        <v>4</v>
      </c>
      <c r="L1" s="57" t="s">
        <v>0</v>
      </c>
      <c r="M1" s="58" t="s">
        <v>5</v>
      </c>
      <c r="N1" s="58" t="s">
        <v>6</v>
      </c>
      <c r="O1" s="59"/>
      <c r="P1" s="58" t="s">
        <v>7</v>
      </c>
      <c r="Q1" s="59" t="s">
        <v>8</v>
      </c>
      <c r="R1" s="59" t="s">
        <v>9</v>
      </c>
      <c r="S1" s="59" t="s">
        <v>3</v>
      </c>
      <c r="T1" s="60" t="s">
        <v>10</v>
      </c>
      <c r="U1" s="60" t="s">
        <v>6</v>
      </c>
      <c r="V1" s="60" t="s">
        <v>5</v>
      </c>
      <c r="W1" s="61"/>
      <c r="X1" s="61" t="s">
        <v>11</v>
      </c>
      <c r="Y1" s="61" t="s">
        <v>9</v>
      </c>
      <c r="Z1" s="61" t="s">
        <v>4</v>
      </c>
      <c r="AA1" s="62" t="s">
        <v>6</v>
      </c>
      <c r="AB1" s="62" t="s">
        <v>6</v>
      </c>
      <c r="AC1" s="55"/>
      <c r="AD1" s="55"/>
      <c r="AE1" s="55"/>
      <c r="AF1" s="55"/>
      <c r="AG1" s="55"/>
      <c r="AH1" s="55"/>
      <c r="AI1" s="55"/>
      <c r="AJ1" s="55"/>
      <c r="AK1" s="55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</row>
    <row r="2" spans="1:89" s="3" customFormat="1" ht="11.25" customHeight="1">
      <c r="A2" s="34"/>
      <c r="B2" s="52" t="s">
        <v>12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52" t="s">
        <v>13</v>
      </c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</row>
    <row r="3" spans="1:89" s="11" customFormat="1" ht="18" customHeight="1" thickBot="1">
      <c r="A3" s="34"/>
      <c r="B3" s="25" t="s">
        <v>1</v>
      </c>
      <c r="C3" s="52" t="s">
        <v>14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52" t="s">
        <v>15</v>
      </c>
      <c r="O3" s="52" t="s">
        <v>16</v>
      </c>
      <c r="P3" s="52" t="s">
        <v>17</v>
      </c>
      <c r="Q3" s="52" t="s">
        <v>18</v>
      </c>
      <c r="R3" s="52" t="s">
        <v>19</v>
      </c>
      <c r="S3" s="28" t="s">
        <v>20</v>
      </c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</row>
    <row r="4" spans="1:89" s="11" customFormat="1" ht="18" customHeight="1" thickBot="1">
      <c r="A4" s="34"/>
      <c r="B4" s="21" t="s">
        <v>21</v>
      </c>
      <c r="C4" s="30" t="s">
        <v>22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2" t="s">
        <v>23</v>
      </c>
      <c r="O4" s="29" t="s">
        <v>0</v>
      </c>
      <c r="P4" s="31" t="s">
        <v>24</v>
      </c>
      <c r="Q4" s="31" t="s">
        <v>8</v>
      </c>
      <c r="R4" s="31" t="s">
        <v>7</v>
      </c>
      <c r="S4" s="26" t="s">
        <v>25</v>
      </c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5"/>
      <c r="AM4" s="35"/>
      <c r="AN4" s="35"/>
      <c r="AO4" s="34"/>
      <c r="AP4" s="34"/>
      <c r="AQ4" s="34"/>
      <c r="AR4" s="34"/>
      <c r="AS4" s="34"/>
      <c r="AT4" s="34"/>
      <c r="AU4" s="34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</row>
    <row r="5" spans="1:89" s="11" customFormat="1" ht="18" customHeight="1" thickBot="1" thickTop="1">
      <c r="A5" s="34"/>
      <c r="B5" s="21" t="s">
        <v>26</v>
      </c>
      <c r="C5" s="33" t="s">
        <v>27</v>
      </c>
      <c r="D5" s="50"/>
      <c r="E5" s="34"/>
      <c r="F5" s="51" t="s">
        <v>28</v>
      </c>
      <c r="G5" s="49"/>
      <c r="H5" s="49"/>
      <c r="I5" s="49"/>
      <c r="J5" s="49"/>
      <c r="K5" s="49"/>
      <c r="L5" s="49"/>
      <c r="M5" s="34"/>
      <c r="N5" s="21" t="s">
        <v>29</v>
      </c>
      <c r="O5" s="13" t="s">
        <v>30</v>
      </c>
      <c r="P5" s="12" t="s">
        <v>31</v>
      </c>
      <c r="Q5" s="12" t="s">
        <v>32</v>
      </c>
      <c r="R5" s="9" t="s">
        <v>33</v>
      </c>
      <c r="S5" s="26" t="s">
        <v>34</v>
      </c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5"/>
      <c r="AM5" s="35"/>
      <c r="AN5" s="35"/>
      <c r="AO5" s="34"/>
      <c r="AP5" s="34"/>
      <c r="AQ5" s="34"/>
      <c r="AR5" s="34"/>
      <c r="AS5" s="34"/>
      <c r="AT5" s="34"/>
      <c r="AU5" s="34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</row>
    <row r="6" spans="1:89" s="11" customFormat="1" ht="18" customHeight="1" thickBot="1" thickTop="1">
      <c r="A6" s="34"/>
      <c r="B6" s="21" t="s">
        <v>35</v>
      </c>
      <c r="C6" s="12" t="s">
        <v>36</v>
      </c>
      <c r="D6" s="29" t="s">
        <v>37</v>
      </c>
      <c r="E6" s="29" t="s">
        <v>38</v>
      </c>
      <c r="F6" s="29" t="s">
        <v>39</v>
      </c>
      <c r="G6" s="29" t="s">
        <v>40</v>
      </c>
      <c r="H6" s="29" t="s">
        <v>41</v>
      </c>
      <c r="I6" s="29" t="s">
        <v>42</v>
      </c>
      <c r="J6" s="29" t="s">
        <v>43</v>
      </c>
      <c r="K6" s="29" t="s">
        <v>44</v>
      </c>
      <c r="L6" s="29" t="s">
        <v>45</v>
      </c>
      <c r="M6" s="29" t="s">
        <v>46</v>
      </c>
      <c r="N6" s="12" t="s">
        <v>47</v>
      </c>
      <c r="O6" s="15" t="s">
        <v>48</v>
      </c>
      <c r="P6" s="13" t="s">
        <v>49</v>
      </c>
      <c r="Q6" s="12" t="s">
        <v>50</v>
      </c>
      <c r="R6" s="16" t="s">
        <v>51</v>
      </c>
      <c r="S6" s="26" t="s">
        <v>52</v>
      </c>
      <c r="T6" s="34"/>
      <c r="U6" s="34"/>
      <c r="V6" s="34"/>
      <c r="W6" s="34"/>
      <c r="X6" s="34"/>
      <c r="Y6" s="34"/>
      <c r="Z6" s="35">
        <v>17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5"/>
      <c r="AM6" s="35"/>
      <c r="AN6" s="35"/>
      <c r="AO6" s="34"/>
      <c r="AP6" s="34"/>
      <c r="AQ6" s="34"/>
      <c r="AR6" s="34"/>
      <c r="AS6" s="34"/>
      <c r="AT6" s="34"/>
      <c r="AU6" s="34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</row>
    <row r="7" spans="1:89" s="11" customFormat="1" ht="18" customHeight="1" thickBot="1" thickTop="1">
      <c r="A7" s="34"/>
      <c r="B7" s="21" t="s">
        <v>53</v>
      </c>
      <c r="C7" s="12" t="s">
        <v>54</v>
      </c>
      <c r="D7" s="12" t="s">
        <v>55</v>
      </c>
      <c r="E7" s="12" t="s">
        <v>56</v>
      </c>
      <c r="F7" s="12" t="s">
        <v>57</v>
      </c>
      <c r="G7" s="12" t="s">
        <v>58</v>
      </c>
      <c r="H7" s="12" t="s">
        <v>59</v>
      </c>
      <c r="I7" s="12" t="s">
        <v>60</v>
      </c>
      <c r="J7" s="12" t="s">
        <v>61</v>
      </c>
      <c r="K7" s="14" t="s">
        <v>62</v>
      </c>
      <c r="L7" s="12" t="s">
        <v>63</v>
      </c>
      <c r="M7" s="12" t="s">
        <v>64</v>
      </c>
      <c r="N7" s="12" t="s">
        <v>65</v>
      </c>
      <c r="O7" s="12" t="s">
        <v>66</v>
      </c>
      <c r="P7" s="15" t="s">
        <v>67</v>
      </c>
      <c r="Q7" s="13" t="s">
        <v>68</v>
      </c>
      <c r="R7" s="12" t="s">
        <v>4</v>
      </c>
      <c r="S7" s="26" t="s">
        <v>69</v>
      </c>
      <c r="T7" s="34"/>
      <c r="U7" s="34"/>
      <c r="V7" s="34"/>
      <c r="W7" s="63" t="s">
        <v>70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5"/>
      <c r="AM7" s="35"/>
      <c r="AN7" s="35"/>
      <c r="AO7" s="34"/>
      <c r="AP7" s="34"/>
      <c r="AQ7" s="34"/>
      <c r="AR7" s="34"/>
      <c r="AS7" s="34"/>
      <c r="AT7" s="34"/>
      <c r="AU7" s="34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</row>
    <row r="8" spans="1:89" s="11" customFormat="1" ht="18" customHeight="1" thickBot="1" thickTop="1">
      <c r="A8" s="34"/>
      <c r="B8" s="21" t="s">
        <v>71</v>
      </c>
      <c r="C8" s="12" t="s">
        <v>72</v>
      </c>
      <c r="D8" s="12" t="s">
        <v>73</v>
      </c>
      <c r="E8" s="12" t="s">
        <v>74</v>
      </c>
      <c r="F8" s="12" t="s">
        <v>75</v>
      </c>
      <c r="G8" s="22" t="s">
        <v>76</v>
      </c>
      <c r="H8" s="22" t="s">
        <v>77</v>
      </c>
      <c r="I8" s="22" t="s">
        <v>78</v>
      </c>
      <c r="J8" s="22" t="s">
        <v>79</v>
      </c>
      <c r="K8" s="22" t="s">
        <v>80</v>
      </c>
      <c r="L8" s="22" t="s">
        <v>81</v>
      </c>
      <c r="M8" s="48" t="s">
        <v>82</v>
      </c>
      <c r="N8" s="22" t="s">
        <v>83</v>
      </c>
      <c r="O8" s="22" t="s">
        <v>84</v>
      </c>
      <c r="P8" s="22" t="s">
        <v>85</v>
      </c>
      <c r="Q8" s="24" t="s">
        <v>86</v>
      </c>
      <c r="R8" s="22" t="s">
        <v>87</v>
      </c>
      <c r="S8" s="27" t="s">
        <v>88</v>
      </c>
      <c r="T8" s="34"/>
      <c r="U8" s="34"/>
      <c r="V8" s="34"/>
      <c r="W8" s="64" t="s">
        <v>89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5"/>
      <c r="AM8" s="35"/>
      <c r="AN8" s="35"/>
      <c r="AO8" s="34"/>
      <c r="AP8" s="34"/>
      <c r="AQ8" s="34"/>
      <c r="AR8" s="34"/>
      <c r="AS8" s="34"/>
      <c r="AT8" s="34"/>
      <c r="AU8" s="34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</row>
    <row r="9" spans="1:89" s="11" customFormat="1" ht="18" customHeight="1" thickBot="1">
      <c r="A9" s="34"/>
      <c r="B9" s="23" t="s">
        <v>90</v>
      </c>
      <c r="C9" s="22" t="s">
        <v>91</v>
      </c>
      <c r="D9" s="22" t="s">
        <v>92</v>
      </c>
      <c r="E9" s="22" t="s">
        <v>93</v>
      </c>
      <c r="F9" s="27" t="s">
        <v>94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66" t="str">
        <f>VLOOKUP(Z6,tbl,2)</f>
        <v>copper (I) oxide</v>
      </c>
      <c r="Y9" s="65"/>
      <c r="Z9" s="65"/>
      <c r="AA9" s="65"/>
      <c r="AB9" s="65"/>
      <c r="AC9" s="65"/>
      <c r="AD9" s="65"/>
      <c r="AE9" s="65"/>
      <c r="AF9" s="34"/>
      <c r="AG9" s="34"/>
      <c r="AH9" s="34"/>
      <c r="AI9" s="34"/>
      <c r="AJ9" s="34"/>
      <c r="AK9" s="34"/>
      <c r="AL9" s="35"/>
      <c r="AM9" s="35"/>
      <c r="AN9" s="35"/>
      <c r="AO9" s="35"/>
      <c r="AP9" s="34"/>
      <c r="AQ9" s="34"/>
      <c r="AR9" s="34"/>
      <c r="AS9" s="34"/>
      <c r="AT9" s="34"/>
      <c r="AU9" s="34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</row>
    <row r="10" spans="1:89" s="11" customFormat="1" ht="12" customHeight="1" thickBot="1">
      <c r="A10" s="34"/>
      <c r="B10" s="34"/>
      <c r="C10" s="34"/>
      <c r="D10" s="34"/>
      <c r="E10" s="34"/>
      <c r="F10" s="34"/>
      <c r="G10" s="34"/>
      <c r="H10" s="70" t="s">
        <v>95</v>
      </c>
      <c r="I10" s="69"/>
      <c r="J10" s="69"/>
      <c r="K10" s="69"/>
      <c r="L10" s="69"/>
      <c r="M10" s="69"/>
      <c r="N10" s="69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95" t="s">
        <v>96</v>
      </c>
      <c r="AD10" s="34"/>
      <c r="AE10" s="34"/>
      <c r="AF10" s="34"/>
      <c r="AG10" s="34"/>
      <c r="AH10" s="34"/>
      <c r="AI10" s="34"/>
      <c r="AJ10" s="34"/>
      <c r="AK10" s="34"/>
      <c r="AL10" s="35"/>
      <c r="AM10" s="35"/>
      <c r="AN10" s="35"/>
      <c r="AO10" s="35"/>
      <c r="AP10" s="34"/>
      <c r="AQ10" s="34"/>
      <c r="AR10" s="34"/>
      <c r="AS10" s="34"/>
      <c r="AT10" s="34"/>
      <c r="AU10" s="34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</row>
    <row r="11" spans="1:89" s="8" customFormat="1" ht="18" customHeight="1" thickBot="1">
      <c r="A11" s="34"/>
      <c r="B11" s="68">
        <f>IF($AD$11=$AC$10,"1) Write element symbols with most metallic element on the left: ","")</f>
      </c>
      <c r="C11" s="41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78" t="s">
        <v>45</v>
      </c>
      <c r="AB11" s="34"/>
      <c r="AC11" s="82" t="s">
        <v>8</v>
      </c>
      <c r="AD11" s="67">
        <f>IF(AND($AA$11=$AN$11,$AC$11=$AO$11),"",AC10)</f>
      </c>
      <c r="AE11" s="34"/>
      <c r="AF11" s="34"/>
      <c r="AG11" s="34"/>
      <c r="AH11" s="34"/>
      <c r="AI11" s="34"/>
      <c r="AJ11" s="34"/>
      <c r="AK11" s="34"/>
      <c r="AL11" s="90"/>
      <c r="AM11" s="90"/>
      <c r="AN11" s="90" t="str">
        <f>VLOOKUP(Z6,tbl,3)</f>
        <v>Cu</v>
      </c>
      <c r="AO11" s="90" t="str">
        <f>VLOOKUP(Z6,tbl,5)</f>
        <v>O</v>
      </c>
      <c r="AP11" s="91"/>
      <c r="AQ11" s="91"/>
      <c r="AR11" s="91"/>
      <c r="AS11" s="91"/>
      <c r="AT11" s="91"/>
      <c r="AU11" s="91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</row>
    <row r="12" spans="1:89" s="7" customFormat="1" ht="21" customHeight="1">
      <c r="A12" s="34"/>
      <c r="B12" s="72">
        <f>IF($AD$12=$AC$10,"2) Write oxidation numbers as superscripts for each element: ","")</f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71" t="str">
        <f>IF(AND($AA$11=$AN$11,$AC$11=$AO$11),AA11,"")</f>
        <v>Cu</v>
      </c>
      <c r="AA12" s="81">
        <v>1</v>
      </c>
      <c r="AB12" s="71" t="str">
        <f>IF(AND($AA$11=$AN$11,$AC$11=$AO$11),AC11,"")</f>
        <v>O</v>
      </c>
      <c r="AC12" s="81">
        <v>-2</v>
      </c>
      <c r="AD12" s="67">
        <f>IF(AND(OR($AA$12&lt;&gt;$AN$12,$AC$12&lt;&gt;$AO$12),AD11&lt;&gt;AC10),AC10,"")</f>
      </c>
      <c r="AE12" s="34"/>
      <c r="AF12" s="34"/>
      <c r="AG12" s="34"/>
      <c r="AH12" s="34"/>
      <c r="AI12" s="34"/>
      <c r="AJ12" s="34"/>
      <c r="AK12" s="34"/>
      <c r="AL12" s="92"/>
      <c r="AM12" s="92"/>
      <c r="AN12" s="90">
        <f>VLOOKUP(Z6,tbl,8)</f>
        <v>1</v>
      </c>
      <c r="AO12" s="90">
        <f>VLOOKUP(Z6,tbl,9)</f>
        <v>-2</v>
      </c>
      <c r="AP12" s="76"/>
      <c r="AQ12" s="76"/>
      <c r="AR12" s="76"/>
      <c r="AS12" s="76"/>
      <c r="AT12" s="76"/>
      <c r="AU12" s="7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</row>
    <row r="13" spans="1:89" s="7" customFormat="1" ht="21" customHeight="1">
      <c r="A13" s="39"/>
      <c r="B13" s="73">
        <f>IF($AD$13=$AC$10,"3)Omit signs and criss-cross superscripts, writing as subscripts: ","")</f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4"/>
      <c r="Q13" s="34"/>
      <c r="R13" s="34"/>
      <c r="S13" s="34"/>
      <c r="T13" s="34"/>
      <c r="U13" s="34"/>
      <c r="V13" s="34"/>
      <c r="W13" s="40"/>
      <c r="X13" s="40"/>
      <c r="Y13" s="34"/>
      <c r="Z13" s="71" t="str">
        <f>IF(AND($AA$12=$AN$12,$AC$12=$AO$12),Z12,"")</f>
        <v>Cu</v>
      </c>
      <c r="AA13" s="80">
        <v>2</v>
      </c>
      <c r="AB13" s="71" t="str">
        <f>IF(AND($AA$12=$AN$12,$AC$12=$AO$12),AB12,"")</f>
        <v>O</v>
      </c>
      <c r="AC13" s="80">
        <v>1</v>
      </c>
      <c r="AD13" s="67">
        <f>IF(AND(OR($AA$13&lt;&gt;$AN$13,$AC$13&lt;&gt;$AO$13),AD12&lt;&gt;AC10,AD11&lt;&gt;AC10),AC10,"")</f>
      </c>
      <c r="AE13" s="34"/>
      <c r="AF13" s="34"/>
      <c r="AG13" s="34"/>
      <c r="AH13" s="34"/>
      <c r="AI13" s="34"/>
      <c r="AJ13" s="34"/>
      <c r="AK13" s="34"/>
      <c r="AL13" s="92"/>
      <c r="AM13" s="92"/>
      <c r="AN13" s="92">
        <f>ABS(AO12)</f>
        <v>2</v>
      </c>
      <c r="AO13" s="92">
        <f>ABS(AN12)</f>
        <v>1</v>
      </c>
      <c r="AP13" s="76"/>
      <c r="AQ13" s="76"/>
      <c r="AR13" s="76"/>
      <c r="AS13" s="76"/>
      <c r="AT13" s="76"/>
      <c r="AU13" s="7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</row>
    <row r="14" spans="1:89" s="7" customFormat="1" ht="17.25">
      <c r="A14" s="39"/>
      <c r="B14" s="41">
        <f>IF($AD$14=$AC$10,"4) Reduce subscripts to simplest ratio by dividing by GCD: ","")</f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71" t="str">
        <f>IF(AND($AA$13=$AN$13,$AC$13=$AO$13),Z13,"")</f>
        <v>Cu</v>
      </c>
      <c r="AA14" s="79">
        <v>2</v>
      </c>
      <c r="AB14" s="71" t="str">
        <f>IF(AND($AA$13=$AN$13,$AC$13=$AO$13),AB13,"")</f>
        <v>O</v>
      </c>
      <c r="AC14" s="83">
        <v>1</v>
      </c>
      <c r="AD14" s="67">
        <f>IF(AND(OR($AA$14&lt;&gt;$AN$14,$AC$14&lt;&gt;$AO$14),AD13&lt;&gt;AC10,AD12&lt;&gt;AC10,AD11&lt;&gt;AC10),AC10,"")</f>
      </c>
      <c r="AE14" s="36"/>
      <c r="AF14" s="36"/>
      <c r="AG14" s="36"/>
      <c r="AH14" s="36"/>
      <c r="AI14" s="34"/>
      <c r="AJ14" s="34"/>
      <c r="AK14" s="34"/>
      <c r="AL14" s="92"/>
      <c r="AM14" s="92"/>
      <c r="AN14" s="90">
        <f>VLOOKUP(Z6,tbl,4)</f>
        <v>2</v>
      </c>
      <c r="AO14" s="90">
        <f>VLOOKUP(Z6,tbl,6)</f>
        <v>1</v>
      </c>
      <c r="AP14" s="76"/>
      <c r="AQ14" s="76"/>
      <c r="AR14" s="76"/>
      <c r="AS14" s="76"/>
      <c r="AT14" s="76"/>
      <c r="AU14" s="7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</row>
    <row r="15" spans="1:89" s="7" customFormat="1" ht="19.5" customHeight="1">
      <c r="A15" s="44" t="e">
        <f>IF(AND(#REF!=E21,#REF!=F21,#REF!=G21,#REF!=H21,#REF!=I21,#REF!=J21,#REF!=K21,#REF!=L21,#REF!=M21,#REF!=N21,#REF!=O21),1,0)</f>
        <v>#REF!</v>
      </c>
      <c r="B15" s="41">
        <f>IF($AD$15=$AC$10,"5) Drop subscripts that are 1's -- they are understood:: ","")</f>
      </c>
      <c r="C15" s="42"/>
      <c r="D15" s="41"/>
      <c r="E15" s="41"/>
      <c r="F15" s="41"/>
      <c r="G15" s="41"/>
      <c r="H15" s="41"/>
      <c r="I15" s="41"/>
      <c r="J15" s="3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71" t="str">
        <f>IF(AND($AA$14=$AN$14,$AC$14=$AO$14),Z14,"")</f>
        <v>Cu</v>
      </c>
      <c r="AA15" s="86">
        <v>2</v>
      </c>
      <c r="AB15" s="71" t="str">
        <f>IF(AND($AA$14=$AN$14,$AC$14=$AO$14),AB14,"")</f>
        <v>O</v>
      </c>
      <c r="AC15" s="86"/>
      <c r="AD15" s="67">
        <f>IF(AND(OR($AA$15&lt;&gt;$AN$15,$AC$15&lt;&gt;$AO$15),AD14&lt;&gt;AC10,AD13&lt;&gt;AC10,AD12&lt;&gt;AC10,AD11&lt;&gt;AC10),AC10,"")</f>
      </c>
      <c r="AE15" s="34"/>
      <c r="AF15" s="34"/>
      <c r="AG15" s="36"/>
      <c r="AH15" s="36"/>
      <c r="AI15" s="36"/>
      <c r="AJ15" s="34"/>
      <c r="AK15" s="34"/>
      <c r="AL15" s="92"/>
      <c r="AM15" s="92"/>
      <c r="AN15" s="90">
        <f>IF(VLOOKUP(Z6,tbl,4)=1,"",VLOOKUP(Z6,tbl,4))</f>
        <v>2</v>
      </c>
      <c r="AO15" s="90">
        <f>IF(VLOOKUP(Z6,tbl,6)=1,"",VLOOKUP(Z6,tbl,6))</f>
      </c>
      <c r="AP15" s="76"/>
      <c r="AQ15" s="76"/>
      <c r="AR15" s="76"/>
      <c r="AS15" s="76"/>
      <c r="AT15" s="76"/>
      <c r="AU15" s="7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</row>
    <row r="16" spans="1:89" s="7" customFormat="1" ht="19.5" customHeight="1">
      <c r="A16" s="44"/>
      <c r="B16" s="74" t="str">
        <f>IF(CONCATENATE(Z15,AA15,AB15,AC15)=CONCATENATE(AN11,AN15,AO11,AO15),"J","")</f>
        <v>J</v>
      </c>
      <c r="C16" s="85" t="str">
        <f>IF(B16="J"," Super!  You got it!  The formula is ...........","")</f>
        <v> Super!  You got it!  The formula is ...........</v>
      </c>
      <c r="D16" s="41"/>
      <c r="E16" s="41"/>
      <c r="F16" s="41"/>
      <c r="G16" s="41"/>
      <c r="H16" s="41"/>
      <c r="I16" s="41"/>
      <c r="J16" s="36"/>
      <c r="K16" s="41"/>
      <c r="L16" s="41"/>
      <c r="M16" s="41"/>
      <c r="N16" s="41"/>
      <c r="O16" s="41"/>
      <c r="P16" s="41"/>
      <c r="Q16" s="41"/>
      <c r="R16" s="40"/>
      <c r="S16" s="41"/>
      <c r="T16" s="41"/>
      <c r="U16" s="41"/>
      <c r="V16" s="40"/>
      <c r="W16" s="41"/>
      <c r="X16" s="41"/>
      <c r="Y16" s="41"/>
      <c r="Z16" s="41"/>
      <c r="AA16" s="40"/>
      <c r="AB16" s="40"/>
      <c r="AC16" s="40"/>
      <c r="AD16" s="40"/>
      <c r="AE16" s="96" t="str">
        <f>IF(B16="J",VLOOKUP(Z6,tbl,3),"")</f>
        <v>Cu</v>
      </c>
      <c r="AF16" s="88">
        <f>IF(B16="J",AN15,"")</f>
        <v>2</v>
      </c>
      <c r="AG16" s="87" t="str">
        <f>IF(B16="J",VLOOKUP(Z6,tbl,5),"")</f>
        <v>O</v>
      </c>
      <c r="AH16" s="89">
        <f>IF(B16="J",AO15,"")</f>
      </c>
      <c r="AI16" s="36"/>
      <c r="AJ16" s="34"/>
      <c r="AK16" s="34"/>
      <c r="AL16" s="92"/>
      <c r="AM16" s="92"/>
      <c r="AN16" s="90"/>
      <c r="AO16" s="91"/>
      <c r="AP16" s="76"/>
      <c r="AQ16" s="76"/>
      <c r="AR16" s="76"/>
      <c r="AS16" s="76"/>
      <c r="AT16" s="76"/>
      <c r="AU16" s="7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1:89" s="7" customFormat="1" ht="25.5" customHeight="1">
      <c r="A17" s="45" t="e">
        <f>IF(AND(#REF!=P21,#REF!=Q21,#REF!=R21,#REF!=S21,#REF!=T21,#REF!=U21,#REF!=V21,#REF!=W21,#REF!=X21,#REF!=Y21,#REF!=Z21,#REF!=AA21),1,0)</f>
        <v>#REF!</v>
      </c>
      <c r="B17" s="36"/>
      <c r="C17" s="46" t="str">
        <f>IF(B16="J","Press &lt;Ctrl&gt;&lt;z&gt; to bring up the next compound...","")</f>
        <v>Press &lt;Ctrl&gt;&lt;z&gt; to bring up the next compound...</v>
      </c>
      <c r="D17" s="34"/>
      <c r="E17" s="34"/>
      <c r="F17" s="34"/>
      <c r="G17" s="41"/>
      <c r="H17" s="34"/>
      <c r="I17" s="4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6"/>
      <c r="AH17" s="36"/>
      <c r="AI17" s="34"/>
      <c r="AJ17" s="34"/>
      <c r="AK17" s="34"/>
      <c r="AL17" s="92"/>
      <c r="AM17" s="92"/>
      <c r="AN17" s="92"/>
      <c r="AO17" s="76"/>
      <c r="AP17" s="76"/>
      <c r="AQ17" s="76"/>
      <c r="AR17" s="76"/>
      <c r="AS17" s="76"/>
      <c r="AT17" s="76"/>
      <c r="AU17" s="7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</row>
    <row r="18" spans="1:89" s="7" customFormat="1" ht="12.75" hidden="1">
      <c r="A18" s="39">
        <f ca="1">INT(RAND()*54+1)</f>
        <v>31</v>
      </c>
      <c r="B18" s="34"/>
      <c r="C18" s="34"/>
      <c r="D18" s="34"/>
      <c r="E18" s="34"/>
      <c r="F18" s="34"/>
      <c r="G18" s="41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6"/>
      <c r="AM18" s="6"/>
      <c r="AN18" s="76"/>
      <c r="AO18" s="76"/>
      <c r="AP18" s="76"/>
      <c r="AQ18" s="76"/>
      <c r="AR18" s="76"/>
      <c r="AS18" s="76"/>
      <c r="AT18" s="76"/>
      <c r="AU18" s="7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</row>
    <row r="19" spans="1:89" s="7" customFormat="1" ht="12.75" hidden="1">
      <c r="A19" s="39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6"/>
      <c r="AM19" s="6"/>
      <c r="AN19" s="76"/>
      <c r="AO19" s="76"/>
      <c r="AP19" s="76"/>
      <c r="AQ19" s="76"/>
      <c r="AR19" s="76"/>
      <c r="AS19" s="76"/>
      <c r="AT19" s="76"/>
      <c r="AU19" s="7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</row>
    <row r="20" spans="1:89" s="7" customFormat="1" ht="15" hidden="1">
      <c r="A20" s="39"/>
      <c r="B20" s="35">
        <v>36</v>
      </c>
      <c r="C20" s="20">
        <f>VLOOKUP($B$20,nota,2)</f>
        <v>1</v>
      </c>
      <c r="D20" s="19" t="str">
        <f>VLOOKUP($B$20,nota,3)</f>
        <v>s</v>
      </c>
      <c r="E20" s="18">
        <f>VLOOKUP($B$20,nota,4)</f>
        <v>2</v>
      </c>
      <c r="F20" s="20">
        <f>VLOOKUP($B$20,nota,5)</f>
        <v>2</v>
      </c>
      <c r="G20" s="19" t="str">
        <f>VLOOKUP($B$20,nota,6)</f>
        <v>s</v>
      </c>
      <c r="H20" s="18">
        <f>VLOOKUP($B$20,nota,7)</f>
        <v>2</v>
      </c>
      <c r="I20" s="20">
        <f>VLOOKUP($B$20,nota,8)</f>
        <v>2</v>
      </c>
      <c r="J20" s="19" t="str">
        <f>VLOOKUP($B$20,nota,9)</f>
        <v>p</v>
      </c>
      <c r="K20" s="18">
        <f>VLOOKUP($B$20,nota,10)</f>
        <v>6</v>
      </c>
      <c r="L20" s="20">
        <f>VLOOKUP($B$20,nota,11)</f>
        <v>3</v>
      </c>
      <c r="M20" s="19" t="str">
        <f>VLOOKUP($B$20,nota,12)</f>
        <v>s</v>
      </c>
      <c r="N20" s="18">
        <f>VLOOKUP($B$20,nota,13)</f>
        <v>2</v>
      </c>
      <c r="O20" s="20">
        <f>VLOOKUP($B$20,nota,14)</f>
        <v>3</v>
      </c>
      <c r="P20" s="19" t="str">
        <f>VLOOKUP($B$20,nota,15)</f>
        <v>p</v>
      </c>
      <c r="Q20" s="18">
        <f>VLOOKUP($B$20,nota,16)</f>
        <v>6</v>
      </c>
      <c r="R20" s="20">
        <f>VLOOKUP($B$20,nota,17)</f>
        <v>3</v>
      </c>
      <c r="S20" s="19" t="str">
        <f>VLOOKUP($B$20,nota,18)</f>
        <v>d</v>
      </c>
      <c r="T20" s="18">
        <f>VLOOKUP($B$20,nota,19)</f>
        <v>10</v>
      </c>
      <c r="U20" s="20">
        <f>VLOOKUP($B$20,nota,20)</f>
        <v>4</v>
      </c>
      <c r="V20" s="19" t="str">
        <f>VLOOKUP($B$20,nota,21)</f>
        <v>s</v>
      </c>
      <c r="W20" s="18">
        <f>VLOOKUP($B$20,nota,22)</f>
        <v>2</v>
      </c>
      <c r="X20" s="20">
        <f>VLOOKUP($B$20,nota,23)</f>
        <v>4</v>
      </c>
      <c r="Y20" s="19" t="str">
        <f>VLOOKUP($B$20,nota,24)</f>
        <v>p</v>
      </c>
      <c r="Z20" s="18">
        <f>VLOOKUP($B$20,nota,25)</f>
        <v>6</v>
      </c>
      <c r="AA20" s="20">
        <f>VLOOKUP($B$20,nota,26)</f>
        <v>0</v>
      </c>
      <c r="AB20" s="18">
        <f>VLOOKUP($B$20,nota,28)</f>
        <v>0</v>
      </c>
      <c r="AC20" s="20">
        <f>VLOOKUP($B$20,nota,29)</f>
        <v>0</v>
      </c>
      <c r="AD20" s="19">
        <f>VLOOKUP($B$20,nota,30)</f>
        <v>0</v>
      </c>
      <c r="AE20" s="18">
        <f>VLOOKUP($B$20,nota,31)</f>
        <v>0</v>
      </c>
      <c r="AF20" s="20">
        <f>VLOOKUP($B$20,nota,32)</f>
        <v>0</v>
      </c>
      <c r="AG20" s="19">
        <f>VLOOKUP($B$20,nota,33)</f>
        <v>0</v>
      </c>
      <c r="AH20" s="18" t="e">
        <f>VLOOKUP($B$20,nota,34)</f>
        <v>#REF!</v>
      </c>
      <c r="AI20" s="6"/>
      <c r="AJ20" s="6"/>
      <c r="AK20" s="6"/>
      <c r="AL20" s="6"/>
      <c r="AM20" s="6"/>
      <c r="AN20" s="76"/>
      <c r="AO20" s="76"/>
      <c r="AP20" s="76"/>
      <c r="AQ20" s="76"/>
      <c r="AR20" s="76"/>
      <c r="AS20" s="76"/>
      <c r="AT20" s="76"/>
      <c r="AU20" s="7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</row>
    <row r="21" spans="1:89" s="7" customFormat="1" ht="15" hidden="1">
      <c r="A21" s="39"/>
      <c r="B21" s="6"/>
      <c r="C21" s="20">
        <f>IF(C20&lt;&gt;0,C20,"")</f>
        <v>1</v>
      </c>
      <c r="D21" s="19" t="str">
        <f aca="true" t="shared" si="0" ref="D21:S21">IF(D20&lt;&gt;0,D20,"")</f>
        <v>s</v>
      </c>
      <c r="E21" s="18">
        <f t="shared" si="0"/>
        <v>2</v>
      </c>
      <c r="F21" s="20">
        <f t="shared" si="0"/>
        <v>2</v>
      </c>
      <c r="G21" s="19" t="str">
        <f t="shared" si="0"/>
        <v>s</v>
      </c>
      <c r="H21" s="18">
        <f t="shared" si="0"/>
        <v>2</v>
      </c>
      <c r="I21" s="20">
        <f t="shared" si="0"/>
        <v>2</v>
      </c>
      <c r="J21" s="19" t="str">
        <f t="shared" si="0"/>
        <v>p</v>
      </c>
      <c r="K21" s="18">
        <f t="shared" si="0"/>
        <v>6</v>
      </c>
      <c r="L21" s="20">
        <f t="shared" si="0"/>
        <v>3</v>
      </c>
      <c r="M21" s="19" t="str">
        <f t="shared" si="0"/>
        <v>s</v>
      </c>
      <c r="N21" s="18">
        <f t="shared" si="0"/>
        <v>2</v>
      </c>
      <c r="O21" s="20">
        <f t="shared" si="0"/>
        <v>3</v>
      </c>
      <c r="P21" s="19" t="str">
        <f t="shared" si="0"/>
        <v>p</v>
      </c>
      <c r="Q21" s="18">
        <f t="shared" si="0"/>
        <v>6</v>
      </c>
      <c r="R21" s="20">
        <f t="shared" si="0"/>
        <v>3</v>
      </c>
      <c r="S21" s="19" t="str">
        <f t="shared" si="0"/>
        <v>d</v>
      </c>
      <c r="T21" s="18">
        <f aca="true" t="shared" si="1" ref="T21:AA21">IF(T20&lt;&gt;0,T20,"")</f>
        <v>10</v>
      </c>
      <c r="U21" s="20">
        <f t="shared" si="1"/>
        <v>4</v>
      </c>
      <c r="V21" s="19" t="str">
        <f t="shared" si="1"/>
        <v>s</v>
      </c>
      <c r="W21" s="18">
        <f t="shared" si="1"/>
        <v>2</v>
      </c>
      <c r="X21" s="20">
        <f t="shared" si="1"/>
        <v>4</v>
      </c>
      <c r="Y21" s="19" t="str">
        <f t="shared" si="1"/>
        <v>p</v>
      </c>
      <c r="Z21" s="18">
        <f t="shared" si="1"/>
        <v>6</v>
      </c>
      <c r="AA21" s="20">
        <f t="shared" si="1"/>
      </c>
      <c r="AB21" s="18">
        <f aca="true" t="shared" si="2" ref="AB21:AH21">IF(AB20&lt;&gt;0,AB20,"")</f>
      </c>
      <c r="AC21" s="20">
        <f t="shared" si="2"/>
      </c>
      <c r="AD21" s="19">
        <f t="shared" si="2"/>
      </c>
      <c r="AE21" s="18">
        <f t="shared" si="2"/>
      </c>
      <c r="AF21" s="20">
        <f t="shared" si="2"/>
      </c>
      <c r="AG21" s="19">
        <f t="shared" si="2"/>
      </c>
      <c r="AH21" s="18" t="e">
        <f t="shared" si="2"/>
        <v>#REF!</v>
      </c>
      <c r="AI21" s="6"/>
      <c r="AJ21" s="6"/>
      <c r="AK21" s="6"/>
      <c r="AL21" s="6"/>
      <c r="AM21" s="6"/>
      <c r="AN21" s="76"/>
      <c r="AO21" s="76"/>
      <c r="AP21" s="76"/>
      <c r="AQ21" s="76"/>
      <c r="AR21" s="76"/>
      <c r="AS21" s="76"/>
      <c r="AT21" s="76"/>
      <c r="AU21" s="7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</row>
    <row r="22" spans="1:89" s="7" customFormat="1" ht="12.75" hidden="1">
      <c r="A22" s="3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76"/>
      <c r="AO22" s="76"/>
      <c r="AP22" s="76"/>
      <c r="AQ22" s="76"/>
      <c r="AR22" s="76"/>
      <c r="AS22" s="76"/>
      <c r="AT22" s="76"/>
      <c r="AU22" s="7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</row>
    <row r="23" spans="1:89" s="7" customFormat="1" ht="12.75" hidden="1">
      <c r="A23" s="39"/>
      <c r="B23" s="6">
        <v>1</v>
      </c>
      <c r="C23" s="6">
        <v>1</v>
      </c>
      <c r="D23" s="6" t="s">
        <v>97</v>
      </c>
      <c r="E23" s="6">
        <v>1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76"/>
      <c r="AO23" s="76"/>
      <c r="AP23" s="76"/>
      <c r="AQ23" s="76"/>
      <c r="AR23" s="76"/>
      <c r="AS23" s="76"/>
      <c r="AT23" s="76"/>
      <c r="AU23" s="7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</row>
    <row r="24" spans="1:89" s="7" customFormat="1" ht="12.75" hidden="1">
      <c r="A24" s="39"/>
      <c r="B24" s="6">
        <v>2</v>
      </c>
      <c r="C24" s="6">
        <v>1</v>
      </c>
      <c r="D24" s="6" t="s">
        <v>97</v>
      </c>
      <c r="E24" s="6">
        <v>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76"/>
      <c r="AO24" s="76"/>
      <c r="AP24" s="76"/>
      <c r="AQ24" s="76"/>
      <c r="AR24" s="76"/>
      <c r="AS24" s="76"/>
      <c r="AT24" s="76"/>
      <c r="AU24" s="7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</row>
    <row r="25" spans="1:89" s="7" customFormat="1" ht="12.75" hidden="1">
      <c r="A25" s="39"/>
      <c r="B25" s="6">
        <v>3</v>
      </c>
      <c r="C25" s="6">
        <v>1</v>
      </c>
      <c r="D25" s="6" t="s">
        <v>97</v>
      </c>
      <c r="E25" s="6">
        <v>2</v>
      </c>
      <c r="F25" s="6">
        <v>2</v>
      </c>
      <c r="G25" s="6" t="s">
        <v>97</v>
      </c>
      <c r="H25" s="6">
        <v>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76"/>
      <c r="AO25" s="76"/>
      <c r="AP25" s="76"/>
      <c r="AQ25" s="76"/>
      <c r="AR25" s="76"/>
      <c r="AS25" s="76"/>
      <c r="AT25" s="76"/>
      <c r="AU25" s="7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</row>
    <row r="26" spans="1:89" s="7" customFormat="1" ht="12.75" hidden="1">
      <c r="A26" s="39"/>
      <c r="B26" s="6">
        <v>4</v>
      </c>
      <c r="C26" s="6">
        <v>1</v>
      </c>
      <c r="D26" s="6" t="s">
        <v>97</v>
      </c>
      <c r="E26" s="6">
        <v>2</v>
      </c>
      <c r="F26" s="6">
        <v>2</v>
      </c>
      <c r="G26" s="6" t="s">
        <v>97</v>
      </c>
      <c r="H26" s="6">
        <v>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76"/>
      <c r="AO26" s="76"/>
      <c r="AP26" s="76"/>
      <c r="AQ26" s="76"/>
      <c r="AR26" s="76"/>
      <c r="AS26" s="76"/>
      <c r="AT26" s="76"/>
      <c r="AU26" s="7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</row>
    <row r="27" spans="1:89" s="7" customFormat="1" ht="12.75" hidden="1">
      <c r="A27" s="39"/>
      <c r="B27" s="6">
        <v>5</v>
      </c>
      <c r="C27" s="6">
        <v>1</v>
      </c>
      <c r="D27" s="6" t="s">
        <v>97</v>
      </c>
      <c r="E27" s="6">
        <v>2</v>
      </c>
      <c r="F27" s="6">
        <v>2</v>
      </c>
      <c r="G27" s="6" t="s">
        <v>97</v>
      </c>
      <c r="H27" s="6">
        <v>2</v>
      </c>
      <c r="I27" s="6">
        <v>2</v>
      </c>
      <c r="J27" s="6" t="s">
        <v>98</v>
      </c>
      <c r="K27" s="6">
        <v>1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76"/>
      <c r="AO27" s="76"/>
      <c r="AP27" s="76"/>
      <c r="AQ27" s="76"/>
      <c r="AR27" s="76"/>
      <c r="AS27" s="76"/>
      <c r="AT27" s="76"/>
      <c r="AU27" s="7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</row>
    <row r="28" spans="1:89" s="7" customFormat="1" ht="12.75" hidden="1">
      <c r="A28" s="39"/>
      <c r="B28" s="6">
        <v>6</v>
      </c>
      <c r="C28" s="6">
        <v>1</v>
      </c>
      <c r="D28" s="6" t="s">
        <v>97</v>
      </c>
      <c r="E28" s="6">
        <v>2</v>
      </c>
      <c r="F28" s="6">
        <v>2</v>
      </c>
      <c r="G28" s="6" t="s">
        <v>97</v>
      </c>
      <c r="H28" s="6">
        <v>2</v>
      </c>
      <c r="I28" s="6">
        <v>2</v>
      </c>
      <c r="J28" s="6" t="s">
        <v>98</v>
      </c>
      <c r="K28" s="6">
        <v>2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76"/>
      <c r="AO28" s="76"/>
      <c r="AP28" s="76"/>
      <c r="AQ28" s="76"/>
      <c r="AR28" s="76"/>
      <c r="AS28" s="76"/>
      <c r="AT28" s="76"/>
      <c r="AU28" s="7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</row>
    <row r="29" spans="1:89" s="7" customFormat="1" ht="12.75" hidden="1">
      <c r="A29" s="39"/>
      <c r="B29" s="6">
        <v>7</v>
      </c>
      <c r="C29" s="6">
        <v>1</v>
      </c>
      <c r="D29" s="6" t="s">
        <v>97</v>
      </c>
      <c r="E29" s="6">
        <v>2</v>
      </c>
      <c r="F29" s="6">
        <v>2</v>
      </c>
      <c r="G29" s="6" t="s">
        <v>97</v>
      </c>
      <c r="H29" s="6">
        <v>2</v>
      </c>
      <c r="I29" s="6">
        <v>2</v>
      </c>
      <c r="J29" s="6" t="s">
        <v>98</v>
      </c>
      <c r="K29" s="6">
        <v>3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76"/>
      <c r="AO29" s="76"/>
      <c r="AP29" s="76"/>
      <c r="AQ29" s="76"/>
      <c r="AR29" s="76"/>
      <c r="AS29" s="76"/>
      <c r="AT29" s="76"/>
      <c r="AU29" s="7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</row>
    <row r="30" spans="1:89" s="7" customFormat="1" ht="12.75" hidden="1">
      <c r="A30" s="39"/>
      <c r="B30" s="6">
        <v>8</v>
      </c>
      <c r="C30" s="6">
        <v>1</v>
      </c>
      <c r="D30" s="6" t="s">
        <v>97</v>
      </c>
      <c r="E30" s="6">
        <v>2</v>
      </c>
      <c r="F30" s="6">
        <v>2</v>
      </c>
      <c r="G30" s="6" t="s">
        <v>97</v>
      </c>
      <c r="H30" s="6">
        <v>2</v>
      </c>
      <c r="I30" s="6">
        <v>2</v>
      </c>
      <c r="J30" s="6" t="s">
        <v>98</v>
      </c>
      <c r="K30" s="6">
        <v>4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76"/>
      <c r="AO30" s="76"/>
      <c r="AP30" s="76"/>
      <c r="AQ30" s="76"/>
      <c r="AR30" s="76"/>
      <c r="AS30" s="76"/>
      <c r="AT30" s="76"/>
      <c r="AU30" s="7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</row>
    <row r="31" spans="1:89" s="7" customFormat="1" ht="12.75" hidden="1">
      <c r="A31" s="39"/>
      <c r="B31" s="6">
        <v>9</v>
      </c>
      <c r="C31" s="6">
        <v>1</v>
      </c>
      <c r="D31" s="6" t="s">
        <v>97</v>
      </c>
      <c r="E31" s="6">
        <v>2</v>
      </c>
      <c r="F31" s="6">
        <v>2</v>
      </c>
      <c r="G31" s="6" t="s">
        <v>97</v>
      </c>
      <c r="H31" s="6">
        <v>2</v>
      </c>
      <c r="I31" s="6">
        <v>2</v>
      </c>
      <c r="J31" s="6" t="s">
        <v>98</v>
      </c>
      <c r="K31" s="6">
        <v>5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76"/>
      <c r="AO31" s="76"/>
      <c r="AP31" s="76"/>
      <c r="AQ31" s="76"/>
      <c r="AR31" s="76"/>
      <c r="AS31" s="76"/>
      <c r="AT31" s="76"/>
      <c r="AU31" s="7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</row>
    <row r="32" spans="1:89" s="7" customFormat="1" ht="12.75" hidden="1">
      <c r="A32" s="39"/>
      <c r="B32" s="5">
        <v>10</v>
      </c>
      <c r="C32" s="6">
        <v>1</v>
      </c>
      <c r="D32" s="6" t="s">
        <v>97</v>
      </c>
      <c r="E32" s="6">
        <v>2</v>
      </c>
      <c r="F32" s="6">
        <v>2</v>
      </c>
      <c r="G32" s="6" t="s">
        <v>97</v>
      </c>
      <c r="H32" s="6">
        <v>2</v>
      </c>
      <c r="I32" s="6">
        <v>2</v>
      </c>
      <c r="J32" s="6" t="s">
        <v>98</v>
      </c>
      <c r="K32" s="6">
        <v>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76"/>
      <c r="AO32" s="76"/>
      <c r="AP32" s="76"/>
      <c r="AQ32" s="76"/>
      <c r="AR32" s="76"/>
      <c r="AS32" s="76"/>
      <c r="AT32" s="76"/>
      <c r="AU32" s="7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</row>
    <row r="33" spans="1:89" s="7" customFormat="1" ht="12.75" hidden="1">
      <c r="A33" s="39"/>
      <c r="B33" s="5">
        <v>11</v>
      </c>
      <c r="C33" s="6">
        <v>1</v>
      </c>
      <c r="D33" s="6" t="s">
        <v>97</v>
      </c>
      <c r="E33" s="6">
        <v>2</v>
      </c>
      <c r="F33" s="6">
        <v>2</v>
      </c>
      <c r="G33" s="6" t="s">
        <v>97</v>
      </c>
      <c r="H33" s="6">
        <v>2</v>
      </c>
      <c r="I33" s="6">
        <v>2</v>
      </c>
      <c r="J33" s="6" t="s">
        <v>98</v>
      </c>
      <c r="K33" s="6">
        <v>6</v>
      </c>
      <c r="L33" s="6">
        <v>3</v>
      </c>
      <c r="M33" s="6" t="s">
        <v>97</v>
      </c>
      <c r="N33" s="6">
        <v>1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76"/>
      <c r="AO33" s="76"/>
      <c r="AP33" s="76"/>
      <c r="AQ33" s="76"/>
      <c r="AR33" s="76"/>
      <c r="AS33" s="76"/>
      <c r="AT33" s="76"/>
      <c r="AU33" s="7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</row>
    <row r="34" spans="1:89" s="7" customFormat="1" ht="12.75" hidden="1">
      <c r="A34" s="39"/>
      <c r="B34" s="5">
        <v>12</v>
      </c>
      <c r="C34" s="6">
        <v>1</v>
      </c>
      <c r="D34" s="6" t="s">
        <v>97</v>
      </c>
      <c r="E34" s="6">
        <v>2</v>
      </c>
      <c r="F34" s="6">
        <v>2</v>
      </c>
      <c r="G34" s="6" t="s">
        <v>97</v>
      </c>
      <c r="H34" s="6">
        <v>2</v>
      </c>
      <c r="I34" s="6">
        <v>2</v>
      </c>
      <c r="J34" s="6" t="s">
        <v>98</v>
      </c>
      <c r="K34" s="6">
        <v>6</v>
      </c>
      <c r="L34" s="6">
        <v>3</v>
      </c>
      <c r="M34" s="6" t="s">
        <v>97</v>
      </c>
      <c r="N34" s="6">
        <v>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76"/>
      <c r="AO34" s="76"/>
      <c r="AP34" s="76"/>
      <c r="AQ34" s="76"/>
      <c r="AR34" s="76"/>
      <c r="AS34" s="76"/>
      <c r="AT34" s="76"/>
      <c r="AU34" s="7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</row>
    <row r="35" spans="1:89" s="7" customFormat="1" ht="12.75" hidden="1">
      <c r="A35" s="39"/>
      <c r="B35" s="5">
        <v>13</v>
      </c>
      <c r="C35" s="6">
        <v>1</v>
      </c>
      <c r="D35" s="6" t="s">
        <v>97</v>
      </c>
      <c r="E35" s="6">
        <v>2</v>
      </c>
      <c r="F35" s="6">
        <v>2</v>
      </c>
      <c r="G35" s="6" t="s">
        <v>97</v>
      </c>
      <c r="H35" s="6">
        <v>2</v>
      </c>
      <c r="I35" s="6">
        <v>2</v>
      </c>
      <c r="J35" s="6" t="s">
        <v>98</v>
      </c>
      <c r="K35" s="6">
        <v>6</v>
      </c>
      <c r="L35" s="6">
        <v>3</v>
      </c>
      <c r="M35" s="6" t="s">
        <v>97</v>
      </c>
      <c r="N35" s="6">
        <v>2</v>
      </c>
      <c r="O35" s="6">
        <v>3</v>
      </c>
      <c r="P35" s="6" t="s">
        <v>98</v>
      </c>
      <c r="Q35" s="6">
        <v>1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76"/>
      <c r="AO35" s="76"/>
      <c r="AP35" s="76"/>
      <c r="AQ35" s="76"/>
      <c r="AR35" s="76"/>
      <c r="AS35" s="76"/>
      <c r="AT35" s="76"/>
      <c r="AU35" s="7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</row>
    <row r="36" spans="1:89" s="7" customFormat="1" ht="12.75" hidden="1">
      <c r="A36" s="39"/>
      <c r="B36" s="5">
        <v>14</v>
      </c>
      <c r="C36" s="6">
        <v>1</v>
      </c>
      <c r="D36" s="6" t="s">
        <v>97</v>
      </c>
      <c r="E36" s="6">
        <v>2</v>
      </c>
      <c r="F36" s="6">
        <v>2</v>
      </c>
      <c r="G36" s="6" t="s">
        <v>97</v>
      </c>
      <c r="H36" s="6">
        <v>2</v>
      </c>
      <c r="I36" s="6">
        <v>2</v>
      </c>
      <c r="J36" s="6" t="s">
        <v>98</v>
      </c>
      <c r="K36" s="6">
        <v>6</v>
      </c>
      <c r="L36" s="6">
        <v>3</v>
      </c>
      <c r="M36" s="6" t="s">
        <v>97</v>
      </c>
      <c r="N36" s="6">
        <v>2</v>
      </c>
      <c r="O36" s="6">
        <v>3</v>
      </c>
      <c r="P36" s="6" t="s">
        <v>98</v>
      </c>
      <c r="Q36" s="6">
        <v>2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76"/>
      <c r="AO36" s="76"/>
      <c r="AP36" s="76"/>
      <c r="AQ36" s="76"/>
      <c r="AR36" s="76"/>
      <c r="AS36" s="76"/>
      <c r="AT36" s="76"/>
      <c r="AU36" s="7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</row>
    <row r="37" spans="1:89" s="7" customFormat="1" ht="12.75" hidden="1">
      <c r="A37" s="39"/>
      <c r="B37" s="5">
        <v>15</v>
      </c>
      <c r="C37" s="6">
        <v>1</v>
      </c>
      <c r="D37" s="6" t="s">
        <v>97</v>
      </c>
      <c r="E37" s="6">
        <v>2</v>
      </c>
      <c r="F37" s="6">
        <v>2</v>
      </c>
      <c r="G37" s="6" t="s">
        <v>97</v>
      </c>
      <c r="H37" s="6">
        <v>2</v>
      </c>
      <c r="I37" s="6">
        <v>2</v>
      </c>
      <c r="J37" s="6" t="s">
        <v>98</v>
      </c>
      <c r="K37" s="6">
        <v>6</v>
      </c>
      <c r="L37" s="6">
        <v>3</v>
      </c>
      <c r="M37" s="6" t="s">
        <v>97</v>
      </c>
      <c r="N37" s="6">
        <v>2</v>
      </c>
      <c r="O37" s="6">
        <v>3</v>
      </c>
      <c r="P37" s="6" t="s">
        <v>98</v>
      </c>
      <c r="Q37" s="6">
        <v>3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76"/>
      <c r="AO37" s="76"/>
      <c r="AP37" s="76"/>
      <c r="AQ37" s="76"/>
      <c r="AR37" s="76"/>
      <c r="AS37" s="76"/>
      <c r="AT37" s="76"/>
      <c r="AU37" s="7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</row>
    <row r="38" spans="1:89" s="7" customFormat="1" ht="12.75" hidden="1">
      <c r="A38" s="39"/>
      <c r="B38" s="5">
        <v>16</v>
      </c>
      <c r="C38" s="6">
        <v>1</v>
      </c>
      <c r="D38" s="6" t="s">
        <v>97</v>
      </c>
      <c r="E38" s="6">
        <v>2</v>
      </c>
      <c r="F38" s="6">
        <v>2</v>
      </c>
      <c r="G38" s="6" t="s">
        <v>97</v>
      </c>
      <c r="H38" s="6">
        <v>2</v>
      </c>
      <c r="I38" s="6">
        <v>2</v>
      </c>
      <c r="J38" s="6" t="s">
        <v>98</v>
      </c>
      <c r="K38" s="6">
        <v>6</v>
      </c>
      <c r="L38" s="6">
        <v>3</v>
      </c>
      <c r="M38" s="6" t="s">
        <v>97</v>
      </c>
      <c r="N38" s="6">
        <v>2</v>
      </c>
      <c r="O38" s="6">
        <v>3</v>
      </c>
      <c r="P38" s="6" t="s">
        <v>98</v>
      </c>
      <c r="Q38" s="6">
        <v>4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76"/>
      <c r="AO38" s="76"/>
      <c r="AP38" s="76"/>
      <c r="AQ38" s="76"/>
      <c r="AR38" s="76"/>
      <c r="AS38" s="76"/>
      <c r="AT38" s="76"/>
      <c r="AU38" s="7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</row>
    <row r="39" spans="1:89" s="7" customFormat="1" ht="12.75" hidden="1">
      <c r="A39" s="39"/>
      <c r="B39" s="5">
        <v>17</v>
      </c>
      <c r="C39" s="6">
        <v>1</v>
      </c>
      <c r="D39" s="6" t="s">
        <v>97</v>
      </c>
      <c r="E39" s="6">
        <v>2</v>
      </c>
      <c r="F39" s="6">
        <v>2</v>
      </c>
      <c r="G39" s="6" t="s">
        <v>97</v>
      </c>
      <c r="H39" s="6">
        <v>2</v>
      </c>
      <c r="I39" s="6">
        <v>2</v>
      </c>
      <c r="J39" s="6" t="s">
        <v>98</v>
      </c>
      <c r="K39" s="6">
        <v>6</v>
      </c>
      <c r="L39" s="6">
        <v>3</v>
      </c>
      <c r="M39" s="6" t="s">
        <v>97</v>
      </c>
      <c r="N39" s="6">
        <v>2</v>
      </c>
      <c r="O39" s="6">
        <v>3</v>
      </c>
      <c r="P39" s="6" t="s">
        <v>98</v>
      </c>
      <c r="Q39" s="6">
        <v>5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76"/>
      <c r="AO39" s="76"/>
      <c r="AP39" s="76"/>
      <c r="AQ39" s="76"/>
      <c r="AR39" s="76"/>
      <c r="AS39" s="76"/>
      <c r="AT39" s="76"/>
      <c r="AU39" s="7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</row>
    <row r="40" spans="1:89" s="7" customFormat="1" ht="12.75" hidden="1">
      <c r="A40" s="39"/>
      <c r="B40" s="5">
        <v>18</v>
      </c>
      <c r="C40" s="6">
        <v>1</v>
      </c>
      <c r="D40" s="6" t="s">
        <v>97</v>
      </c>
      <c r="E40" s="6">
        <v>2</v>
      </c>
      <c r="F40" s="6">
        <v>2</v>
      </c>
      <c r="G40" s="6" t="s">
        <v>97</v>
      </c>
      <c r="H40" s="6">
        <v>2</v>
      </c>
      <c r="I40" s="6">
        <v>2</v>
      </c>
      <c r="J40" s="6" t="s">
        <v>98</v>
      </c>
      <c r="K40" s="6">
        <v>6</v>
      </c>
      <c r="L40" s="6">
        <v>3</v>
      </c>
      <c r="M40" s="6" t="s">
        <v>97</v>
      </c>
      <c r="N40" s="6">
        <v>2</v>
      </c>
      <c r="O40" s="6">
        <v>3</v>
      </c>
      <c r="P40" s="6" t="s">
        <v>98</v>
      </c>
      <c r="Q40" s="6">
        <v>6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76"/>
      <c r="AO40" s="76"/>
      <c r="AP40" s="76"/>
      <c r="AQ40" s="76"/>
      <c r="AR40" s="76"/>
      <c r="AS40" s="76"/>
      <c r="AT40" s="76"/>
      <c r="AU40" s="7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</row>
    <row r="41" spans="1:89" s="7" customFormat="1" ht="12.75" hidden="1">
      <c r="A41" s="39"/>
      <c r="B41" s="5">
        <v>19</v>
      </c>
      <c r="C41" s="6">
        <v>1</v>
      </c>
      <c r="D41" s="6" t="s">
        <v>97</v>
      </c>
      <c r="E41" s="6">
        <v>2</v>
      </c>
      <c r="F41" s="6">
        <v>2</v>
      </c>
      <c r="G41" s="6" t="s">
        <v>97</v>
      </c>
      <c r="H41" s="6">
        <v>2</v>
      </c>
      <c r="I41" s="6">
        <v>2</v>
      </c>
      <c r="J41" s="6" t="s">
        <v>98</v>
      </c>
      <c r="K41" s="6">
        <v>6</v>
      </c>
      <c r="L41" s="6">
        <v>3</v>
      </c>
      <c r="M41" s="6" t="s">
        <v>97</v>
      </c>
      <c r="N41" s="6">
        <v>2</v>
      </c>
      <c r="O41" s="6">
        <v>3</v>
      </c>
      <c r="P41" s="6" t="s">
        <v>98</v>
      </c>
      <c r="Q41" s="6">
        <v>6</v>
      </c>
      <c r="R41" s="6">
        <v>4</v>
      </c>
      <c r="S41" s="6" t="s">
        <v>97</v>
      </c>
      <c r="T41" s="6">
        <v>1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76"/>
      <c r="AO41" s="76"/>
      <c r="AP41" s="76"/>
      <c r="AQ41" s="76"/>
      <c r="AR41" s="76"/>
      <c r="AS41" s="76"/>
      <c r="AT41" s="76"/>
      <c r="AU41" s="7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</row>
    <row r="42" spans="1:89" s="7" customFormat="1" ht="12.75" hidden="1">
      <c r="A42" s="39"/>
      <c r="B42" s="5">
        <v>20</v>
      </c>
      <c r="C42" s="6">
        <v>1</v>
      </c>
      <c r="D42" s="6" t="s">
        <v>97</v>
      </c>
      <c r="E42" s="6">
        <v>2</v>
      </c>
      <c r="F42" s="6">
        <v>2</v>
      </c>
      <c r="G42" s="6" t="s">
        <v>97</v>
      </c>
      <c r="H42" s="6">
        <v>2</v>
      </c>
      <c r="I42" s="6">
        <v>2</v>
      </c>
      <c r="J42" s="6" t="s">
        <v>98</v>
      </c>
      <c r="K42" s="6">
        <v>6</v>
      </c>
      <c r="L42" s="6">
        <v>3</v>
      </c>
      <c r="M42" s="6" t="s">
        <v>97</v>
      </c>
      <c r="N42" s="6">
        <v>2</v>
      </c>
      <c r="O42" s="6">
        <v>3</v>
      </c>
      <c r="P42" s="6" t="s">
        <v>98</v>
      </c>
      <c r="Q42" s="6">
        <v>6</v>
      </c>
      <c r="R42" s="6">
        <v>4</v>
      </c>
      <c r="S42" s="6" t="s">
        <v>97</v>
      </c>
      <c r="T42" s="6">
        <v>2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76"/>
      <c r="AO42" s="76"/>
      <c r="AP42" s="76"/>
      <c r="AQ42" s="76"/>
      <c r="AR42" s="76"/>
      <c r="AS42" s="76"/>
      <c r="AT42" s="76"/>
      <c r="AU42" s="7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</row>
    <row r="43" spans="1:89" s="7" customFormat="1" ht="12.75" hidden="1">
      <c r="A43" s="39"/>
      <c r="B43" s="5">
        <v>21</v>
      </c>
      <c r="C43" s="6">
        <v>1</v>
      </c>
      <c r="D43" s="6" t="s">
        <v>97</v>
      </c>
      <c r="E43" s="6">
        <v>2</v>
      </c>
      <c r="F43" s="6">
        <v>2</v>
      </c>
      <c r="G43" s="6" t="s">
        <v>97</v>
      </c>
      <c r="H43" s="6">
        <v>2</v>
      </c>
      <c r="I43" s="6">
        <v>2</v>
      </c>
      <c r="J43" s="6" t="s">
        <v>98</v>
      </c>
      <c r="K43" s="6">
        <v>6</v>
      </c>
      <c r="L43" s="6">
        <v>3</v>
      </c>
      <c r="M43" s="6" t="s">
        <v>97</v>
      </c>
      <c r="N43" s="6">
        <v>2</v>
      </c>
      <c r="O43" s="6">
        <v>3</v>
      </c>
      <c r="P43" s="6" t="s">
        <v>98</v>
      </c>
      <c r="Q43" s="6">
        <v>6</v>
      </c>
      <c r="R43" s="7">
        <v>3</v>
      </c>
      <c r="S43" s="7" t="s">
        <v>99</v>
      </c>
      <c r="T43" s="7">
        <v>1</v>
      </c>
      <c r="U43" s="6">
        <v>4</v>
      </c>
      <c r="V43" s="6" t="s">
        <v>97</v>
      </c>
      <c r="W43" s="6">
        <v>2</v>
      </c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76"/>
      <c r="AO43" s="76"/>
      <c r="AP43" s="76"/>
      <c r="AQ43" s="76"/>
      <c r="AR43" s="76"/>
      <c r="AS43" s="76"/>
      <c r="AT43" s="76"/>
      <c r="AU43" s="7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</row>
    <row r="44" spans="1:89" s="7" customFormat="1" ht="12.75" hidden="1">
      <c r="A44" s="39"/>
      <c r="B44" s="5">
        <v>22</v>
      </c>
      <c r="C44" s="6">
        <v>1</v>
      </c>
      <c r="D44" s="6" t="s">
        <v>97</v>
      </c>
      <c r="E44" s="6">
        <v>2</v>
      </c>
      <c r="F44" s="6">
        <v>2</v>
      </c>
      <c r="G44" s="6" t="s">
        <v>97</v>
      </c>
      <c r="H44" s="6">
        <v>2</v>
      </c>
      <c r="I44" s="6">
        <v>2</v>
      </c>
      <c r="J44" s="6" t="s">
        <v>98</v>
      </c>
      <c r="K44" s="6">
        <v>6</v>
      </c>
      <c r="L44" s="6">
        <v>3</v>
      </c>
      <c r="M44" s="6" t="s">
        <v>97</v>
      </c>
      <c r="N44" s="6">
        <v>2</v>
      </c>
      <c r="O44" s="6">
        <v>3</v>
      </c>
      <c r="P44" s="6" t="s">
        <v>98</v>
      </c>
      <c r="Q44" s="6">
        <v>6</v>
      </c>
      <c r="R44" s="7">
        <v>3</v>
      </c>
      <c r="S44" s="7" t="s">
        <v>99</v>
      </c>
      <c r="T44" s="7">
        <v>2</v>
      </c>
      <c r="U44" s="6">
        <v>4</v>
      </c>
      <c r="V44" s="6" t="s">
        <v>97</v>
      </c>
      <c r="W44" s="6">
        <v>2</v>
      </c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76"/>
      <c r="AO44" s="76"/>
      <c r="AP44" s="76"/>
      <c r="AQ44" s="76"/>
      <c r="AR44" s="76"/>
      <c r="AS44" s="76"/>
      <c r="AT44" s="76"/>
      <c r="AU44" s="7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</row>
    <row r="45" spans="1:89" s="7" customFormat="1" ht="12.75" hidden="1">
      <c r="A45" s="39"/>
      <c r="B45" s="5">
        <v>23</v>
      </c>
      <c r="C45" s="6">
        <v>1</v>
      </c>
      <c r="D45" s="6" t="s">
        <v>97</v>
      </c>
      <c r="E45" s="6">
        <v>2</v>
      </c>
      <c r="F45" s="6">
        <v>2</v>
      </c>
      <c r="G45" s="6" t="s">
        <v>97</v>
      </c>
      <c r="H45" s="6">
        <v>2</v>
      </c>
      <c r="I45" s="6">
        <v>2</v>
      </c>
      <c r="J45" s="6" t="s">
        <v>98</v>
      </c>
      <c r="K45" s="6">
        <v>6</v>
      </c>
      <c r="L45" s="6">
        <v>3</v>
      </c>
      <c r="M45" s="6" t="s">
        <v>97</v>
      </c>
      <c r="N45" s="6">
        <v>2</v>
      </c>
      <c r="O45" s="6">
        <v>3</v>
      </c>
      <c r="P45" s="6" t="s">
        <v>98</v>
      </c>
      <c r="Q45" s="6">
        <v>6</v>
      </c>
      <c r="R45" s="7">
        <v>3</v>
      </c>
      <c r="S45" s="7" t="s">
        <v>99</v>
      </c>
      <c r="T45" s="7">
        <v>3</v>
      </c>
      <c r="U45" s="6">
        <v>4</v>
      </c>
      <c r="V45" s="6" t="s">
        <v>97</v>
      </c>
      <c r="W45" s="6">
        <v>2</v>
      </c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6"/>
      <c r="AO45" s="76"/>
      <c r="AP45" s="76"/>
      <c r="AQ45" s="76"/>
      <c r="AR45" s="76"/>
      <c r="AS45" s="76"/>
      <c r="AT45" s="76"/>
      <c r="AU45" s="7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</row>
    <row r="46" spans="1:89" s="7" customFormat="1" ht="12.75" hidden="1">
      <c r="A46" s="39"/>
      <c r="B46" s="5">
        <v>24</v>
      </c>
      <c r="C46" s="6">
        <v>1</v>
      </c>
      <c r="D46" s="6" t="s">
        <v>97</v>
      </c>
      <c r="E46" s="6">
        <v>2</v>
      </c>
      <c r="F46" s="6">
        <v>2</v>
      </c>
      <c r="G46" s="6" t="s">
        <v>97</v>
      </c>
      <c r="H46" s="6">
        <v>2</v>
      </c>
      <c r="I46" s="6">
        <v>2</v>
      </c>
      <c r="J46" s="6" t="s">
        <v>98</v>
      </c>
      <c r="K46" s="6">
        <v>6</v>
      </c>
      <c r="L46" s="6">
        <v>3</v>
      </c>
      <c r="M46" s="6" t="s">
        <v>97</v>
      </c>
      <c r="N46" s="6">
        <v>2</v>
      </c>
      <c r="O46" s="6">
        <v>3</v>
      </c>
      <c r="P46" s="6" t="s">
        <v>98</v>
      </c>
      <c r="Q46" s="6">
        <v>6</v>
      </c>
      <c r="R46" s="7">
        <v>3</v>
      </c>
      <c r="S46" s="7" t="s">
        <v>99</v>
      </c>
      <c r="T46" s="7">
        <v>5</v>
      </c>
      <c r="U46" s="6">
        <v>4</v>
      </c>
      <c r="V46" s="6" t="s">
        <v>97</v>
      </c>
      <c r="W46" s="6">
        <v>1</v>
      </c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76"/>
      <c r="AO46" s="76"/>
      <c r="AP46" s="76"/>
      <c r="AQ46" s="76"/>
      <c r="AR46" s="76"/>
      <c r="AS46" s="76"/>
      <c r="AT46" s="76"/>
      <c r="AU46" s="7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</row>
    <row r="47" spans="1:89" s="7" customFormat="1" ht="12.75" hidden="1">
      <c r="A47" s="39"/>
      <c r="B47" s="5">
        <v>25</v>
      </c>
      <c r="C47" s="6">
        <v>1</v>
      </c>
      <c r="D47" s="6" t="s">
        <v>97</v>
      </c>
      <c r="E47" s="6">
        <v>2</v>
      </c>
      <c r="F47" s="6">
        <v>2</v>
      </c>
      <c r="G47" s="6" t="s">
        <v>97</v>
      </c>
      <c r="H47" s="6">
        <v>2</v>
      </c>
      <c r="I47" s="6">
        <v>2</v>
      </c>
      <c r="J47" s="6" t="s">
        <v>98</v>
      </c>
      <c r="K47" s="6">
        <v>6</v>
      </c>
      <c r="L47" s="6">
        <v>3</v>
      </c>
      <c r="M47" s="6" t="s">
        <v>97</v>
      </c>
      <c r="N47" s="6">
        <v>2</v>
      </c>
      <c r="O47" s="6">
        <v>3</v>
      </c>
      <c r="P47" s="6" t="s">
        <v>98</v>
      </c>
      <c r="Q47" s="6">
        <v>6</v>
      </c>
      <c r="R47" s="7">
        <v>3</v>
      </c>
      <c r="S47" s="7" t="s">
        <v>99</v>
      </c>
      <c r="T47" s="7">
        <v>5</v>
      </c>
      <c r="U47" s="6">
        <v>4</v>
      </c>
      <c r="V47" s="6" t="s">
        <v>97</v>
      </c>
      <c r="W47" s="6">
        <v>2</v>
      </c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76"/>
      <c r="AO47" s="76"/>
      <c r="AP47" s="76"/>
      <c r="AQ47" s="76"/>
      <c r="AR47" s="76"/>
      <c r="AS47" s="76"/>
      <c r="AT47" s="76"/>
      <c r="AU47" s="7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</row>
    <row r="48" spans="1:89" s="7" customFormat="1" ht="12.75" hidden="1">
      <c r="A48" s="39"/>
      <c r="B48" s="5">
        <v>26</v>
      </c>
      <c r="C48" s="6">
        <v>1</v>
      </c>
      <c r="D48" s="6" t="s">
        <v>97</v>
      </c>
      <c r="E48" s="6">
        <v>2</v>
      </c>
      <c r="F48" s="6">
        <v>2</v>
      </c>
      <c r="G48" s="6" t="s">
        <v>97</v>
      </c>
      <c r="H48" s="6">
        <v>2</v>
      </c>
      <c r="I48" s="6">
        <v>2</v>
      </c>
      <c r="J48" s="6" t="s">
        <v>98</v>
      </c>
      <c r="K48" s="6">
        <v>6</v>
      </c>
      <c r="L48" s="6">
        <v>3</v>
      </c>
      <c r="M48" s="6" t="s">
        <v>97</v>
      </c>
      <c r="N48" s="6">
        <v>2</v>
      </c>
      <c r="O48" s="6">
        <v>3</v>
      </c>
      <c r="P48" s="6" t="s">
        <v>98</v>
      </c>
      <c r="Q48" s="6">
        <v>6</v>
      </c>
      <c r="R48" s="7">
        <v>3</v>
      </c>
      <c r="S48" s="7" t="s">
        <v>99</v>
      </c>
      <c r="T48" s="7">
        <v>6</v>
      </c>
      <c r="U48" s="6">
        <v>4</v>
      </c>
      <c r="V48" s="6" t="s">
        <v>97</v>
      </c>
      <c r="W48" s="6">
        <v>2</v>
      </c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76"/>
      <c r="AO48" s="76"/>
      <c r="AP48" s="76"/>
      <c r="AQ48" s="76"/>
      <c r="AR48" s="76"/>
      <c r="AS48" s="76"/>
      <c r="AT48" s="76"/>
      <c r="AU48" s="7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</row>
    <row r="49" spans="1:89" s="7" customFormat="1" ht="12.75" hidden="1">
      <c r="A49" s="39"/>
      <c r="B49" s="5">
        <v>27</v>
      </c>
      <c r="C49" s="6">
        <v>1</v>
      </c>
      <c r="D49" s="6" t="s">
        <v>97</v>
      </c>
      <c r="E49" s="6">
        <v>2</v>
      </c>
      <c r="F49" s="6">
        <v>2</v>
      </c>
      <c r="G49" s="6" t="s">
        <v>97</v>
      </c>
      <c r="H49" s="6">
        <v>2</v>
      </c>
      <c r="I49" s="6">
        <v>2</v>
      </c>
      <c r="J49" s="6" t="s">
        <v>98</v>
      </c>
      <c r="K49" s="6">
        <v>6</v>
      </c>
      <c r="L49" s="6">
        <v>3</v>
      </c>
      <c r="M49" s="6" t="s">
        <v>97</v>
      </c>
      <c r="N49" s="6">
        <v>2</v>
      </c>
      <c r="O49" s="6">
        <v>3</v>
      </c>
      <c r="P49" s="6" t="s">
        <v>98</v>
      </c>
      <c r="Q49" s="6">
        <v>6</v>
      </c>
      <c r="R49" s="7">
        <v>3</v>
      </c>
      <c r="S49" s="7" t="s">
        <v>99</v>
      </c>
      <c r="T49" s="7">
        <v>7</v>
      </c>
      <c r="U49" s="6">
        <v>4</v>
      </c>
      <c r="V49" s="6" t="s">
        <v>97</v>
      </c>
      <c r="W49" s="6">
        <v>2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76"/>
      <c r="AO49" s="76"/>
      <c r="AP49" s="76"/>
      <c r="AQ49" s="76"/>
      <c r="AR49" s="76"/>
      <c r="AS49" s="76"/>
      <c r="AT49" s="76"/>
      <c r="AU49" s="7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</row>
    <row r="50" spans="1:89" s="7" customFormat="1" ht="12.75" hidden="1">
      <c r="A50" s="39"/>
      <c r="B50" s="5">
        <v>28</v>
      </c>
      <c r="C50" s="6">
        <v>1</v>
      </c>
      <c r="D50" s="6" t="s">
        <v>97</v>
      </c>
      <c r="E50" s="6">
        <v>2</v>
      </c>
      <c r="F50" s="6">
        <v>2</v>
      </c>
      <c r="G50" s="6" t="s">
        <v>97</v>
      </c>
      <c r="H50" s="6">
        <v>2</v>
      </c>
      <c r="I50" s="6">
        <v>2</v>
      </c>
      <c r="J50" s="6" t="s">
        <v>98</v>
      </c>
      <c r="K50" s="6">
        <v>6</v>
      </c>
      <c r="L50" s="6">
        <v>3</v>
      </c>
      <c r="M50" s="6" t="s">
        <v>97</v>
      </c>
      <c r="N50" s="6">
        <v>2</v>
      </c>
      <c r="O50" s="6">
        <v>3</v>
      </c>
      <c r="P50" s="6" t="s">
        <v>98</v>
      </c>
      <c r="Q50" s="6">
        <v>6</v>
      </c>
      <c r="R50" s="7">
        <v>3</v>
      </c>
      <c r="S50" s="7" t="s">
        <v>99</v>
      </c>
      <c r="T50" s="7">
        <v>8</v>
      </c>
      <c r="U50" s="6">
        <v>4</v>
      </c>
      <c r="V50" s="6" t="s">
        <v>97</v>
      </c>
      <c r="W50" s="6">
        <v>2</v>
      </c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76"/>
      <c r="AO50" s="76"/>
      <c r="AP50" s="76"/>
      <c r="AQ50" s="76"/>
      <c r="AR50" s="76"/>
      <c r="AS50" s="76"/>
      <c r="AT50" s="76"/>
      <c r="AU50" s="7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</row>
    <row r="51" spans="1:89" s="7" customFormat="1" ht="12.75" hidden="1">
      <c r="A51" s="39"/>
      <c r="B51" s="5">
        <v>29</v>
      </c>
      <c r="C51" s="6">
        <v>1</v>
      </c>
      <c r="D51" s="6" t="s">
        <v>97</v>
      </c>
      <c r="E51" s="6">
        <v>2</v>
      </c>
      <c r="F51" s="6">
        <v>2</v>
      </c>
      <c r="G51" s="6" t="s">
        <v>97</v>
      </c>
      <c r="H51" s="6">
        <v>2</v>
      </c>
      <c r="I51" s="6">
        <v>2</v>
      </c>
      <c r="J51" s="6" t="s">
        <v>98</v>
      </c>
      <c r="K51" s="6">
        <v>6</v>
      </c>
      <c r="L51" s="6">
        <v>3</v>
      </c>
      <c r="M51" s="6" t="s">
        <v>97</v>
      </c>
      <c r="N51" s="6">
        <v>2</v>
      </c>
      <c r="O51" s="6">
        <v>3</v>
      </c>
      <c r="P51" s="6" t="s">
        <v>98</v>
      </c>
      <c r="Q51" s="6">
        <v>6</v>
      </c>
      <c r="R51" s="7">
        <v>3</v>
      </c>
      <c r="S51" s="7" t="s">
        <v>99</v>
      </c>
      <c r="T51" s="4">
        <v>10</v>
      </c>
      <c r="U51" s="6">
        <v>4</v>
      </c>
      <c r="V51" s="6" t="s">
        <v>97</v>
      </c>
      <c r="W51" s="6">
        <v>1</v>
      </c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76"/>
      <c r="AO51" s="76"/>
      <c r="AP51" s="76"/>
      <c r="AQ51" s="76"/>
      <c r="AR51" s="76"/>
      <c r="AS51" s="76"/>
      <c r="AT51" s="76"/>
      <c r="AU51" s="7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</row>
    <row r="52" spans="1:89" s="7" customFormat="1" ht="12.75" hidden="1">
      <c r="A52" s="39"/>
      <c r="B52" s="5">
        <v>30</v>
      </c>
      <c r="C52" s="6">
        <v>1</v>
      </c>
      <c r="D52" s="6" t="s">
        <v>97</v>
      </c>
      <c r="E52" s="6">
        <v>2</v>
      </c>
      <c r="F52" s="6">
        <v>2</v>
      </c>
      <c r="G52" s="6" t="s">
        <v>97</v>
      </c>
      <c r="H52" s="6">
        <v>2</v>
      </c>
      <c r="I52" s="6">
        <v>2</v>
      </c>
      <c r="J52" s="6" t="s">
        <v>98</v>
      </c>
      <c r="K52" s="6">
        <v>6</v>
      </c>
      <c r="L52" s="6">
        <v>3</v>
      </c>
      <c r="M52" s="6" t="s">
        <v>97</v>
      </c>
      <c r="N52" s="6">
        <v>2</v>
      </c>
      <c r="O52" s="6">
        <v>3</v>
      </c>
      <c r="P52" s="6" t="s">
        <v>98</v>
      </c>
      <c r="Q52" s="6">
        <v>6</v>
      </c>
      <c r="R52" s="7">
        <v>3</v>
      </c>
      <c r="S52" s="7" t="s">
        <v>99</v>
      </c>
      <c r="T52" s="4">
        <v>10</v>
      </c>
      <c r="U52" s="6">
        <v>4</v>
      </c>
      <c r="V52" s="6" t="s">
        <v>97</v>
      </c>
      <c r="W52" s="6">
        <v>2</v>
      </c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76"/>
      <c r="AO52" s="76"/>
      <c r="AP52" s="76"/>
      <c r="AQ52" s="76"/>
      <c r="AR52" s="76"/>
      <c r="AS52" s="76"/>
      <c r="AT52" s="76"/>
      <c r="AU52" s="7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</row>
    <row r="53" spans="1:89" s="7" customFormat="1" ht="12.75" hidden="1">
      <c r="A53" s="39"/>
      <c r="B53" s="5">
        <v>31</v>
      </c>
      <c r="C53" s="6">
        <v>1</v>
      </c>
      <c r="D53" s="6" t="s">
        <v>97</v>
      </c>
      <c r="E53" s="6">
        <v>2</v>
      </c>
      <c r="F53" s="6">
        <v>2</v>
      </c>
      <c r="G53" s="6" t="s">
        <v>97</v>
      </c>
      <c r="H53" s="6">
        <v>2</v>
      </c>
      <c r="I53" s="6">
        <v>2</v>
      </c>
      <c r="J53" s="6" t="s">
        <v>98</v>
      </c>
      <c r="K53" s="6">
        <v>6</v>
      </c>
      <c r="L53" s="6">
        <v>3</v>
      </c>
      <c r="M53" s="6" t="s">
        <v>97</v>
      </c>
      <c r="N53" s="6">
        <v>2</v>
      </c>
      <c r="O53" s="6">
        <v>3</v>
      </c>
      <c r="P53" s="6" t="s">
        <v>98</v>
      </c>
      <c r="Q53" s="6">
        <v>6</v>
      </c>
      <c r="R53" s="7">
        <v>3</v>
      </c>
      <c r="S53" s="7" t="s">
        <v>99</v>
      </c>
      <c r="T53" s="4">
        <v>10</v>
      </c>
      <c r="U53" s="6">
        <v>4</v>
      </c>
      <c r="V53" s="6" t="s">
        <v>97</v>
      </c>
      <c r="W53" s="6">
        <v>2</v>
      </c>
      <c r="X53" s="6">
        <v>4</v>
      </c>
      <c r="Y53" s="6" t="s">
        <v>98</v>
      </c>
      <c r="Z53" s="6">
        <v>1</v>
      </c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76"/>
      <c r="AO53" s="76"/>
      <c r="AP53" s="76"/>
      <c r="AQ53" s="76"/>
      <c r="AR53" s="76"/>
      <c r="AS53" s="76"/>
      <c r="AT53" s="76"/>
      <c r="AU53" s="7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</row>
    <row r="54" spans="1:89" s="7" customFormat="1" ht="12.75" hidden="1">
      <c r="A54" s="39"/>
      <c r="B54" s="5">
        <v>32</v>
      </c>
      <c r="C54" s="6">
        <v>1</v>
      </c>
      <c r="D54" s="6" t="s">
        <v>97</v>
      </c>
      <c r="E54" s="6">
        <v>2</v>
      </c>
      <c r="F54" s="6">
        <v>2</v>
      </c>
      <c r="G54" s="6" t="s">
        <v>97</v>
      </c>
      <c r="H54" s="6">
        <v>2</v>
      </c>
      <c r="I54" s="6">
        <v>2</v>
      </c>
      <c r="J54" s="6" t="s">
        <v>98</v>
      </c>
      <c r="K54" s="6">
        <v>6</v>
      </c>
      <c r="L54" s="6">
        <v>3</v>
      </c>
      <c r="M54" s="6" t="s">
        <v>97</v>
      </c>
      <c r="N54" s="6">
        <v>2</v>
      </c>
      <c r="O54" s="6">
        <v>3</v>
      </c>
      <c r="P54" s="6" t="s">
        <v>98</v>
      </c>
      <c r="Q54" s="6">
        <v>6</v>
      </c>
      <c r="R54" s="7">
        <v>3</v>
      </c>
      <c r="S54" s="7" t="s">
        <v>99</v>
      </c>
      <c r="T54" s="4">
        <v>10</v>
      </c>
      <c r="U54" s="6">
        <v>4</v>
      </c>
      <c r="V54" s="6" t="s">
        <v>97</v>
      </c>
      <c r="W54" s="6">
        <v>2</v>
      </c>
      <c r="X54" s="6">
        <v>4</v>
      </c>
      <c r="Y54" s="6" t="s">
        <v>98</v>
      </c>
      <c r="Z54" s="6">
        <v>2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76"/>
      <c r="AO54" s="76"/>
      <c r="AP54" s="76"/>
      <c r="AQ54" s="76"/>
      <c r="AR54" s="76"/>
      <c r="AS54" s="76"/>
      <c r="AT54" s="76"/>
      <c r="AU54" s="7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</row>
    <row r="55" spans="1:89" s="7" customFormat="1" ht="12.75" hidden="1">
      <c r="A55" s="39"/>
      <c r="B55" s="5">
        <v>33</v>
      </c>
      <c r="C55" s="6">
        <v>1</v>
      </c>
      <c r="D55" s="6" t="s">
        <v>97</v>
      </c>
      <c r="E55" s="6">
        <v>2</v>
      </c>
      <c r="F55" s="6">
        <v>2</v>
      </c>
      <c r="G55" s="6" t="s">
        <v>97</v>
      </c>
      <c r="H55" s="6">
        <v>2</v>
      </c>
      <c r="I55" s="6">
        <v>2</v>
      </c>
      <c r="J55" s="6" t="s">
        <v>98</v>
      </c>
      <c r="K55" s="6">
        <v>6</v>
      </c>
      <c r="L55" s="6">
        <v>3</v>
      </c>
      <c r="M55" s="6" t="s">
        <v>97</v>
      </c>
      <c r="N55" s="6">
        <v>2</v>
      </c>
      <c r="O55" s="6">
        <v>3</v>
      </c>
      <c r="P55" s="6" t="s">
        <v>98</v>
      </c>
      <c r="Q55" s="6">
        <v>6</v>
      </c>
      <c r="R55" s="7">
        <v>3</v>
      </c>
      <c r="S55" s="7" t="s">
        <v>99</v>
      </c>
      <c r="T55" s="4">
        <v>10</v>
      </c>
      <c r="U55" s="6">
        <v>4</v>
      </c>
      <c r="V55" s="6" t="s">
        <v>97</v>
      </c>
      <c r="W55" s="6">
        <v>2</v>
      </c>
      <c r="X55" s="6">
        <v>4</v>
      </c>
      <c r="Y55" s="6" t="s">
        <v>98</v>
      </c>
      <c r="Z55" s="6">
        <v>3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76"/>
      <c r="AO55" s="76"/>
      <c r="AP55" s="76"/>
      <c r="AQ55" s="76"/>
      <c r="AR55" s="76"/>
      <c r="AS55" s="76"/>
      <c r="AT55" s="76"/>
      <c r="AU55" s="7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</row>
    <row r="56" spans="1:89" s="7" customFormat="1" ht="12.75" hidden="1">
      <c r="A56" s="39"/>
      <c r="B56" s="5">
        <v>34</v>
      </c>
      <c r="C56" s="6">
        <v>1</v>
      </c>
      <c r="D56" s="6" t="s">
        <v>97</v>
      </c>
      <c r="E56" s="6">
        <v>2</v>
      </c>
      <c r="F56" s="6">
        <v>2</v>
      </c>
      <c r="G56" s="6" t="s">
        <v>97</v>
      </c>
      <c r="H56" s="6">
        <v>2</v>
      </c>
      <c r="I56" s="6">
        <v>2</v>
      </c>
      <c r="J56" s="6" t="s">
        <v>98</v>
      </c>
      <c r="K56" s="6">
        <v>6</v>
      </c>
      <c r="L56" s="6">
        <v>3</v>
      </c>
      <c r="M56" s="6" t="s">
        <v>97</v>
      </c>
      <c r="N56" s="6">
        <v>2</v>
      </c>
      <c r="O56" s="6">
        <v>3</v>
      </c>
      <c r="P56" s="6" t="s">
        <v>98</v>
      </c>
      <c r="Q56" s="6">
        <v>6</v>
      </c>
      <c r="R56" s="7">
        <v>3</v>
      </c>
      <c r="S56" s="7" t="s">
        <v>99</v>
      </c>
      <c r="T56" s="4">
        <v>10</v>
      </c>
      <c r="U56" s="6">
        <v>4</v>
      </c>
      <c r="V56" s="6" t="s">
        <v>97</v>
      </c>
      <c r="W56" s="6">
        <v>2</v>
      </c>
      <c r="X56" s="6">
        <v>4</v>
      </c>
      <c r="Y56" s="6" t="s">
        <v>98</v>
      </c>
      <c r="Z56" s="6">
        <v>4</v>
      </c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76"/>
      <c r="AO56" s="76"/>
      <c r="AP56" s="76"/>
      <c r="AQ56" s="76"/>
      <c r="AR56" s="76"/>
      <c r="AS56" s="76"/>
      <c r="AT56" s="76"/>
      <c r="AU56" s="7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</row>
    <row r="57" spans="1:89" s="7" customFormat="1" ht="12.75" hidden="1">
      <c r="A57" s="39"/>
      <c r="B57" s="5">
        <v>35</v>
      </c>
      <c r="C57" s="6">
        <v>1</v>
      </c>
      <c r="D57" s="6" t="s">
        <v>97</v>
      </c>
      <c r="E57" s="6">
        <v>2</v>
      </c>
      <c r="F57" s="6">
        <v>2</v>
      </c>
      <c r="G57" s="6" t="s">
        <v>97</v>
      </c>
      <c r="H57" s="6">
        <v>2</v>
      </c>
      <c r="I57" s="6">
        <v>2</v>
      </c>
      <c r="J57" s="6" t="s">
        <v>98</v>
      </c>
      <c r="K57" s="6">
        <v>6</v>
      </c>
      <c r="L57" s="6">
        <v>3</v>
      </c>
      <c r="M57" s="6" t="s">
        <v>97</v>
      </c>
      <c r="N57" s="6">
        <v>2</v>
      </c>
      <c r="O57" s="6">
        <v>3</v>
      </c>
      <c r="P57" s="6" t="s">
        <v>98</v>
      </c>
      <c r="Q57" s="6">
        <v>6</v>
      </c>
      <c r="R57" s="7">
        <v>3</v>
      </c>
      <c r="S57" s="7" t="s">
        <v>99</v>
      </c>
      <c r="T57" s="4">
        <v>10</v>
      </c>
      <c r="U57" s="6">
        <v>4</v>
      </c>
      <c r="V57" s="6" t="s">
        <v>97</v>
      </c>
      <c r="W57" s="6">
        <v>2</v>
      </c>
      <c r="X57" s="6">
        <v>4</v>
      </c>
      <c r="Y57" s="6" t="s">
        <v>98</v>
      </c>
      <c r="Z57" s="6">
        <v>5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76"/>
      <c r="AO57" s="76"/>
      <c r="AP57" s="76"/>
      <c r="AQ57" s="76"/>
      <c r="AR57" s="76"/>
      <c r="AS57" s="76"/>
      <c r="AT57" s="76"/>
      <c r="AU57" s="7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</row>
    <row r="58" spans="1:89" s="7" customFormat="1" ht="12.75" hidden="1">
      <c r="A58" s="39"/>
      <c r="B58" s="5">
        <v>36</v>
      </c>
      <c r="C58" s="6">
        <v>1</v>
      </c>
      <c r="D58" s="6" t="s">
        <v>97</v>
      </c>
      <c r="E58" s="6">
        <v>2</v>
      </c>
      <c r="F58" s="6">
        <v>2</v>
      </c>
      <c r="G58" s="6" t="s">
        <v>97</v>
      </c>
      <c r="H58" s="6">
        <v>2</v>
      </c>
      <c r="I58" s="6">
        <v>2</v>
      </c>
      <c r="J58" s="6" t="s">
        <v>98</v>
      </c>
      <c r="K58" s="6">
        <v>6</v>
      </c>
      <c r="L58" s="6">
        <v>3</v>
      </c>
      <c r="M58" s="6" t="s">
        <v>97</v>
      </c>
      <c r="N58" s="6">
        <v>2</v>
      </c>
      <c r="O58" s="6">
        <v>3</v>
      </c>
      <c r="P58" s="6" t="s">
        <v>98</v>
      </c>
      <c r="Q58" s="6">
        <v>6</v>
      </c>
      <c r="R58" s="7">
        <v>3</v>
      </c>
      <c r="S58" s="7" t="s">
        <v>99</v>
      </c>
      <c r="T58" s="4">
        <v>10</v>
      </c>
      <c r="U58" s="6">
        <v>4</v>
      </c>
      <c r="V58" s="6" t="s">
        <v>97</v>
      </c>
      <c r="W58" s="6">
        <v>2</v>
      </c>
      <c r="X58" s="6">
        <v>4</v>
      </c>
      <c r="Y58" s="6" t="s">
        <v>98</v>
      </c>
      <c r="Z58" s="6">
        <v>6</v>
      </c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76"/>
      <c r="AO58" s="76"/>
      <c r="AP58" s="76"/>
      <c r="AQ58" s="76"/>
      <c r="AR58" s="76"/>
      <c r="AS58" s="76"/>
      <c r="AT58" s="76"/>
      <c r="AU58" s="7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</row>
    <row r="59" spans="1:89" s="7" customFormat="1" ht="12.75" hidden="1">
      <c r="A59" s="39"/>
      <c r="B59" s="5">
        <v>37</v>
      </c>
      <c r="C59" s="6">
        <v>1</v>
      </c>
      <c r="D59" s="6" t="s">
        <v>97</v>
      </c>
      <c r="E59" s="6">
        <v>2</v>
      </c>
      <c r="F59" s="6">
        <v>2</v>
      </c>
      <c r="G59" s="6" t="s">
        <v>97</v>
      </c>
      <c r="H59" s="6">
        <v>2</v>
      </c>
      <c r="I59" s="6">
        <v>2</v>
      </c>
      <c r="J59" s="6" t="s">
        <v>98</v>
      </c>
      <c r="K59" s="6">
        <v>6</v>
      </c>
      <c r="L59" s="6">
        <v>3</v>
      </c>
      <c r="M59" s="6" t="s">
        <v>97</v>
      </c>
      <c r="N59" s="6">
        <v>2</v>
      </c>
      <c r="O59" s="6">
        <v>3</v>
      </c>
      <c r="P59" s="6" t="s">
        <v>98</v>
      </c>
      <c r="Q59" s="6">
        <v>6</v>
      </c>
      <c r="R59" s="7">
        <v>3</v>
      </c>
      <c r="S59" s="7" t="s">
        <v>99</v>
      </c>
      <c r="T59" s="4">
        <v>10</v>
      </c>
      <c r="U59" s="6">
        <v>4</v>
      </c>
      <c r="V59" s="6" t="s">
        <v>97</v>
      </c>
      <c r="W59" s="6">
        <v>2</v>
      </c>
      <c r="X59" s="6">
        <v>4</v>
      </c>
      <c r="Y59" s="6" t="s">
        <v>98</v>
      </c>
      <c r="Z59" s="6">
        <v>6</v>
      </c>
      <c r="AA59" s="6">
        <v>5</v>
      </c>
      <c r="AB59" s="6">
        <v>1</v>
      </c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76"/>
      <c r="AO59" s="76"/>
      <c r="AP59" s="76"/>
      <c r="AQ59" s="76"/>
      <c r="AR59" s="76"/>
      <c r="AS59" s="76"/>
      <c r="AT59" s="76"/>
      <c r="AU59" s="7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</row>
    <row r="60" spans="1:89" s="7" customFormat="1" ht="12.75" hidden="1">
      <c r="A60" s="39"/>
      <c r="B60" s="5">
        <v>38</v>
      </c>
      <c r="C60" s="6">
        <v>1</v>
      </c>
      <c r="D60" s="6" t="s">
        <v>97</v>
      </c>
      <c r="E60" s="6">
        <v>2</v>
      </c>
      <c r="F60" s="6">
        <v>2</v>
      </c>
      <c r="G60" s="6" t="s">
        <v>97</v>
      </c>
      <c r="H60" s="6">
        <v>2</v>
      </c>
      <c r="I60" s="6">
        <v>2</v>
      </c>
      <c r="J60" s="6" t="s">
        <v>98</v>
      </c>
      <c r="K60" s="6">
        <v>6</v>
      </c>
      <c r="L60" s="6">
        <v>3</v>
      </c>
      <c r="M60" s="6" t="s">
        <v>97</v>
      </c>
      <c r="N60" s="6">
        <v>2</v>
      </c>
      <c r="O60" s="6">
        <v>3</v>
      </c>
      <c r="P60" s="6" t="s">
        <v>98</v>
      </c>
      <c r="Q60" s="6">
        <v>6</v>
      </c>
      <c r="R60" s="7">
        <v>3</v>
      </c>
      <c r="S60" s="7" t="s">
        <v>99</v>
      </c>
      <c r="T60" s="4">
        <v>10</v>
      </c>
      <c r="U60" s="6">
        <v>4</v>
      </c>
      <c r="V60" s="6" t="s">
        <v>97</v>
      </c>
      <c r="W60" s="6">
        <v>2</v>
      </c>
      <c r="X60" s="6">
        <v>4</v>
      </c>
      <c r="Y60" s="6" t="s">
        <v>98</v>
      </c>
      <c r="Z60" s="6">
        <v>6</v>
      </c>
      <c r="AA60" s="6">
        <v>5</v>
      </c>
      <c r="AB60" s="6">
        <v>2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76"/>
      <c r="AO60" s="76"/>
      <c r="AP60" s="76"/>
      <c r="AQ60" s="76"/>
      <c r="AR60" s="76"/>
      <c r="AS60" s="76"/>
      <c r="AT60" s="76"/>
      <c r="AU60" s="7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</row>
    <row r="61" spans="1:89" s="7" customFormat="1" ht="12.75" hidden="1">
      <c r="A61" s="39"/>
      <c r="B61" s="5">
        <v>39</v>
      </c>
      <c r="C61" s="6">
        <v>1</v>
      </c>
      <c r="D61" s="6" t="s">
        <v>97</v>
      </c>
      <c r="E61" s="6">
        <v>2</v>
      </c>
      <c r="F61" s="6">
        <v>2</v>
      </c>
      <c r="G61" s="6" t="s">
        <v>97</v>
      </c>
      <c r="H61" s="6">
        <v>2</v>
      </c>
      <c r="I61" s="6">
        <v>2</v>
      </c>
      <c r="J61" s="6" t="s">
        <v>98</v>
      </c>
      <c r="K61" s="6">
        <v>6</v>
      </c>
      <c r="L61" s="6">
        <v>3</v>
      </c>
      <c r="M61" s="6" t="s">
        <v>97</v>
      </c>
      <c r="N61" s="6">
        <v>2</v>
      </c>
      <c r="O61" s="6">
        <v>3</v>
      </c>
      <c r="P61" s="6" t="s">
        <v>98</v>
      </c>
      <c r="Q61" s="6">
        <v>6</v>
      </c>
      <c r="R61" s="7">
        <v>3</v>
      </c>
      <c r="S61" s="7" t="s">
        <v>99</v>
      </c>
      <c r="T61" s="4">
        <v>10</v>
      </c>
      <c r="U61" s="6">
        <v>4</v>
      </c>
      <c r="V61" s="6" t="s">
        <v>97</v>
      </c>
      <c r="W61" s="6">
        <v>2</v>
      </c>
      <c r="X61" s="6">
        <v>4</v>
      </c>
      <c r="Y61" s="6" t="s">
        <v>98</v>
      </c>
      <c r="Z61" s="6">
        <v>6</v>
      </c>
      <c r="AA61">
        <v>4</v>
      </c>
      <c r="AB61">
        <v>1</v>
      </c>
      <c r="AC61" s="6">
        <v>5</v>
      </c>
      <c r="AD61" s="6" t="s">
        <v>97</v>
      </c>
      <c r="AE61" s="6">
        <v>2</v>
      </c>
      <c r="AF61" s="6"/>
      <c r="AG61" s="6"/>
      <c r="AH61" s="6"/>
      <c r="AI61" s="6"/>
      <c r="AJ61" s="6"/>
      <c r="AK61" s="6"/>
      <c r="AL61" s="6"/>
      <c r="AM61" s="6"/>
      <c r="AN61" s="76"/>
      <c r="AO61" s="76"/>
      <c r="AP61" s="76"/>
      <c r="AQ61" s="76"/>
      <c r="AR61" s="76"/>
      <c r="AS61" s="76"/>
      <c r="AT61" s="76"/>
      <c r="AU61" s="7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</row>
    <row r="62" spans="1:89" s="7" customFormat="1" ht="12.75" hidden="1">
      <c r="A62" s="39"/>
      <c r="B62" s="5">
        <v>40</v>
      </c>
      <c r="C62" s="6">
        <v>1</v>
      </c>
      <c r="D62" s="6" t="s">
        <v>97</v>
      </c>
      <c r="E62" s="6">
        <v>2</v>
      </c>
      <c r="F62" s="6">
        <v>2</v>
      </c>
      <c r="G62" s="6" t="s">
        <v>97</v>
      </c>
      <c r="H62" s="6">
        <v>2</v>
      </c>
      <c r="I62" s="6">
        <v>2</v>
      </c>
      <c r="J62" s="6" t="s">
        <v>98</v>
      </c>
      <c r="K62" s="6">
        <v>6</v>
      </c>
      <c r="L62" s="6">
        <v>3</v>
      </c>
      <c r="M62" s="6" t="s">
        <v>97</v>
      </c>
      <c r="N62" s="6">
        <v>2</v>
      </c>
      <c r="O62" s="6">
        <v>3</v>
      </c>
      <c r="P62" s="6" t="s">
        <v>98</v>
      </c>
      <c r="Q62" s="6">
        <v>6</v>
      </c>
      <c r="R62" s="7">
        <v>3</v>
      </c>
      <c r="S62" s="7" t="s">
        <v>99</v>
      </c>
      <c r="T62" s="4">
        <v>10</v>
      </c>
      <c r="U62" s="6">
        <v>4</v>
      </c>
      <c r="V62" s="6" t="s">
        <v>97</v>
      </c>
      <c r="W62" s="6">
        <v>2</v>
      </c>
      <c r="X62" s="6">
        <v>4</v>
      </c>
      <c r="Y62" s="6" t="s">
        <v>98</v>
      </c>
      <c r="Z62" s="6">
        <v>6</v>
      </c>
      <c r="AA62">
        <v>4</v>
      </c>
      <c r="AB62">
        <v>2</v>
      </c>
      <c r="AC62" s="6">
        <v>5</v>
      </c>
      <c r="AD62" s="6" t="s">
        <v>97</v>
      </c>
      <c r="AE62" s="6">
        <v>2</v>
      </c>
      <c r="AF62" s="6"/>
      <c r="AG62" s="6"/>
      <c r="AH62" s="6"/>
      <c r="AI62" s="6"/>
      <c r="AJ62" s="6"/>
      <c r="AK62" s="6"/>
      <c r="AL62" s="6"/>
      <c r="AM62" s="6"/>
      <c r="AN62" s="76"/>
      <c r="AO62" s="76"/>
      <c r="AP62" s="76"/>
      <c r="AQ62" s="76"/>
      <c r="AR62" s="76"/>
      <c r="AS62" s="76"/>
      <c r="AT62" s="76"/>
      <c r="AU62" s="7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</row>
    <row r="63" spans="1:89" s="7" customFormat="1" ht="12.75" hidden="1">
      <c r="A63" s="39"/>
      <c r="B63" s="5">
        <v>41</v>
      </c>
      <c r="C63" s="6">
        <v>1</v>
      </c>
      <c r="D63" s="6" t="s">
        <v>97</v>
      </c>
      <c r="E63" s="6">
        <v>2</v>
      </c>
      <c r="F63" s="6">
        <v>2</v>
      </c>
      <c r="G63" s="6" t="s">
        <v>97</v>
      </c>
      <c r="H63" s="6">
        <v>2</v>
      </c>
      <c r="I63" s="6">
        <v>2</v>
      </c>
      <c r="J63" s="6" t="s">
        <v>98</v>
      </c>
      <c r="K63" s="6">
        <v>6</v>
      </c>
      <c r="L63" s="6">
        <v>3</v>
      </c>
      <c r="M63" s="6" t="s">
        <v>97</v>
      </c>
      <c r="N63" s="6">
        <v>2</v>
      </c>
      <c r="O63" s="6">
        <v>3</v>
      </c>
      <c r="P63" s="6" t="s">
        <v>98</v>
      </c>
      <c r="Q63" s="6">
        <v>6</v>
      </c>
      <c r="R63" s="7">
        <v>3</v>
      </c>
      <c r="S63" s="7" t="s">
        <v>99</v>
      </c>
      <c r="T63" s="4">
        <v>10</v>
      </c>
      <c r="U63" s="6">
        <v>4</v>
      </c>
      <c r="V63" s="6" t="s">
        <v>97</v>
      </c>
      <c r="W63" s="6">
        <v>2</v>
      </c>
      <c r="X63" s="6">
        <v>4</v>
      </c>
      <c r="Y63" s="6" t="s">
        <v>98</v>
      </c>
      <c r="Z63" s="6">
        <v>6</v>
      </c>
      <c r="AA63">
        <v>4</v>
      </c>
      <c r="AB63">
        <v>3</v>
      </c>
      <c r="AC63" s="6">
        <v>5</v>
      </c>
      <c r="AD63" s="6" t="s">
        <v>97</v>
      </c>
      <c r="AE63" s="6">
        <v>2</v>
      </c>
      <c r="AF63" s="6"/>
      <c r="AG63" s="6"/>
      <c r="AH63" s="6"/>
      <c r="AI63" s="6"/>
      <c r="AJ63" s="6"/>
      <c r="AK63" s="6"/>
      <c r="AL63" s="6"/>
      <c r="AM63" s="6"/>
      <c r="AN63" s="76"/>
      <c r="AO63" s="76"/>
      <c r="AP63" s="76"/>
      <c r="AQ63" s="76"/>
      <c r="AR63" s="76"/>
      <c r="AS63" s="76"/>
      <c r="AT63" s="76"/>
      <c r="AU63" s="7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</row>
    <row r="64" spans="1:89" s="7" customFormat="1" ht="12.75" hidden="1">
      <c r="A64" s="39"/>
      <c r="B64" s="5">
        <v>42</v>
      </c>
      <c r="C64" s="6">
        <v>1</v>
      </c>
      <c r="D64" s="6" t="s">
        <v>97</v>
      </c>
      <c r="E64" s="6">
        <v>2</v>
      </c>
      <c r="F64" s="6">
        <v>2</v>
      </c>
      <c r="G64" s="6" t="s">
        <v>97</v>
      </c>
      <c r="H64" s="6">
        <v>2</v>
      </c>
      <c r="I64" s="6">
        <v>2</v>
      </c>
      <c r="J64" s="6" t="s">
        <v>98</v>
      </c>
      <c r="K64" s="6">
        <v>6</v>
      </c>
      <c r="L64" s="6">
        <v>3</v>
      </c>
      <c r="M64" s="6" t="s">
        <v>97</v>
      </c>
      <c r="N64" s="6">
        <v>2</v>
      </c>
      <c r="O64" s="6">
        <v>3</v>
      </c>
      <c r="P64" s="6" t="s">
        <v>98</v>
      </c>
      <c r="Q64" s="6">
        <v>6</v>
      </c>
      <c r="R64" s="7">
        <v>3</v>
      </c>
      <c r="S64" s="7" t="s">
        <v>99</v>
      </c>
      <c r="T64" s="4">
        <v>10</v>
      </c>
      <c r="U64" s="6">
        <v>4</v>
      </c>
      <c r="V64" s="6" t="s">
        <v>97</v>
      </c>
      <c r="W64" s="6">
        <v>2</v>
      </c>
      <c r="X64" s="6">
        <v>4</v>
      </c>
      <c r="Y64" s="6" t="s">
        <v>98</v>
      </c>
      <c r="Z64" s="6">
        <v>6</v>
      </c>
      <c r="AA64">
        <v>4</v>
      </c>
      <c r="AB64">
        <v>5</v>
      </c>
      <c r="AC64" s="6">
        <v>5</v>
      </c>
      <c r="AD64" s="6" t="s">
        <v>97</v>
      </c>
      <c r="AE64" s="6">
        <v>1</v>
      </c>
      <c r="AF64" s="6"/>
      <c r="AG64" s="6"/>
      <c r="AH64" s="6"/>
      <c r="AI64" s="6"/>
      <c r="AJ64" s="6"/>
      <c r="AK64" s="6"/>
      <c r="AL64" s="6"/>
      <c r="AM64" s="6"/>
      <c r="AN64" s="76"/>
      <c r="AO64" s="76"/>
      <c r="AP64" s="76"/>
      <c r="AQ64" s="76"/>
      <c r="AR64" s="76"/>
      <c r="AS64" s="76"/>
      <c r="AT64" s="76"/>
      <c r="AU64" s="7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</row>
    <row r="65" spans="1:89" s="7" customFormat="1" ht="12.75" hidden="1">
      <c r="A65" s="39"/>
      <c r="B65" s="5">
        <v>43</v>
      </c>
      <c r="C65" s="6">
        <v>1</v>
      </c>
      <c r="D65" s="6" t="s">
        <v>97</v>
      </c>
      <c r="E65" s="6">
        <v>2</v>
      </c>
      <c r="F65" s="6">
        <v>2</v>
      </c>
      <c r="G65" s="6" t="s">
        <v>97</v>
      </c>
      <c r="H65" s="6">
        <v>2</v>
      </c>
      <c r="I65" s="6">
        <v>2</v>
      </c>
      <c r="J65" s="6" t="s">
        <v>98</v>
      </c>
      <c r="K65" s="6">
        <v>6</v>
      </c>
      <c r="L65" s="6">
        <v>3</v>
      </c>
      <c r="M65" s="6" t="s">
        <v>97</v>
      </c>
      <c r="N65" s="6">
        <v>2</v>
      </c>
      <c r="O65" s="6">
        <v>3</v>
      </c>
      <c r="P65" s="6" t="s">
        <v>98</v>
      </c>
      <c r="Q65" s="6">
        <v>6</v>
      </c>
      <c r="R65" s="7">
        <v>3</v>
      </c>
      <c r="S65" s="7" t="s">
        <v>99</v>
      </c>
      <c r="T65" s="4">
        <v>10</v>
      </c>
      <c r="U65" s="6">
        <v>4</v>
      </c>
      <c r="V65" s="6" t="s">
        <v>97</v>
      </c>
      <c r="W65" s="6">
        <v>2</v>
      </c>
      <c r="X65" s="6">
        <v>4</v>
      </c>
      <c r="Y65" s="6" t="s">
        <v>98</v>
      </c>
      <c r="Z65" s="6">
        <v>6</v>
      </c>
      <c r="AA65">
        <v>4</v>
      </c>
      <c r="AB65">
        <v>5</v>
      </c>
      <c r="AC65" s="6">
        <v>5</v>
      </c>
      <c r="AD65" s="6" t="s">
        <v>97</v>
      </c>
      <c r="AE65" s="6">
        <v>2</v>
      </c>
      <c r="AF65" s="6"/>
      <c r="AG65" s="6"/>
      <c r="AH65" s="6"/>
      <c r="AI65" s="6"/>
      <c r="AJ65" s="6"/>
      <c r="AK65" s="6"/>
      <c r="AL65" s="6"/>
      <c r="AM65" s="6"/>
      <c r="AN65" s="76"/>
      <c r="AO65" s="76"/>
      <c r="AP65" s="76"/>
      <c r="AQ65" s="76"/>
      <c r="AR65" s="76"/>
      <c r="AS65" s="76"/>
      <c r="AT65" s="76"/>
      <c r="AU65" s="7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</row>
    <row r="66" spans="1:89" s="7" customFormat="1" ht="12.75" hidden="1">
      <c r="A66" s="39"/>
      <c r="B66" s="5">
        <v>44</v>
      </c>
      <c r="C66" s="6">
        <v>1</v>
      </c>
      <c r="D66" s="6" t="s">
        <v>97</v>
      </c>
      <c r="E66" s="6">
        <v>2</v>
      </c>
      <c r="F66" s="6">
        <v>2</v>
      </c>
      <c r="G66" s="6" t="s">
        <v>97</v>
      </c>
      <c r="H66" s="6">
        <v>2</v>
      </c>
      <c r="I66" s="6">
        <v>2</v>
      </c>
      <c r="J66" s="6" t="s">
        <v>98</v>
      </c>
      <c r="K66" s="6">
        <v>6</v>
      </c>
      <c r="L66" s="6">
        <v>3</v>
      </c>
      <c r="M66" s="6" t="s">
        <v>97</v>
      </c>
      <c r="N66" s="6">
        <v>2</v>
      </c>
      <c r="O66" s="6">
        <v>3</v>
      </c>
      <c r="P66" s="6" t="s">
        <v>98</v>
      </c>
      <c r="Q66" s="6">
        <v>6</v>
      </c>
      <c r="R66" s="7">
        <v>3</v>
      </c>
      <c r="S66" s="7" t="s">
        <v>99</v>
      </c>
      <c r="T66" s="4">
        <v>10</v>
      </c>
      <c r="U66" s="6">
        <v>4</v>
      </c>
      <c r="V66" s="6" t="s">
        <v>97</v>
      </c>
      <c r="W66" s="6">
        <v>2</v>
      </c>
      <c r="X66" s="6">
        <v>4</v>
      </c>
      <c r="Y66" s="6" t="s">
        <v>98</v>
      </c>
      <c r="Z66" s="6">
        <v>6</v>
      </c>
      <c r="AA66">
        <v>4</v>
      </c>
      <c r="AB66">
        <v>7</v>
      </c>
      <c r="AC66" s="6">
        <v>5</v>
      </c>
      <c r="AD66" s="6" t="s">
        <v>97</v>
      </c>
      <c r="AE66" s="6">
        <v>1</v>
      </c>
      <c r="AF66" s="6"/>
      <c r="AG66" s="6"/>
      <c r="AH66" s="6"/>
      <c r="AI66" s="6"/>
      <c r="AJ66" s="6"/>
      <c r="AK66" s="6"/>
      <c r="AL66" s="6"/>
      <c r="AM66" s="6"/>
      <c r="AN66" s="76"/>
      <c r="AO66" s="76"/>
      <c r="AP66" s="76"/>
      <c r="AQ66" s="76"/>
      <c r="AR66" s="76"/>
      <c r="AS66" s="76"/>
      <c r="AT66" s="76"/>
      <c r="AU66" s="7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</row>
    <row r="67" spans="1:89" s="7" customFormat="1" ht="12.75" hidden="1">
      <c r="A67" s="39"/>
      <c r="B67" s="5">
        <v>45</v>
      </c>
      <c r="C67" s="6">
        <v>1</v>
      </c>
      <c r="D67" s="6" t="s">
        <v>97</v>
      </c>
      <c r="E67" s="6">
        <v>2</v>
      </c>
      <c r="F67" s="6">
        <v>2</v>
      </c>
      <c r="G67" s="6" t="s">
        <v>97</v>
      </c>
      <c r="H67" s="6">
        <v>2</v>
      </c>
      <c r="I67" s="6">
        <v>2</v>
      </c>
      <c r="J67" s="6" t="s">
        <v>98</v>
      </c>
      <c r="K67" s="6">
        <v>6</v>
      </c>
      <c r="L67" s="6">
        <v>3</v>
      </c>
      <c r="M67" s="6" t="s">
        <v>97</v>
      </c>
      <c r="N67" s="6">
        <v>2</v>
      </c>
      <c r="O67" s="6">
        <v>3</v>
      </c>
      <c r="P67" s="6" t="s">
        <v>98</v>
      </c>
      <c r="Q67" s="6">
        <v>6</v>
      </c>
      <c r="R67" s="7">
        <v>3</v>
      </c>
      <c r="S67" s="7" t="s">
        <v>99</v>
      </c>
      <c r="T67" s="4">
        <v>10</v>
      </c>
      <c r="U67" s="6">
        <v>4</v>
      </c>
      <c r="V67" s="6" t="s">
        <v>97</v>
      </c>
      <c r="W67" s="6">
        <v>2</v>
      </c>
      <c r="X67" s="6">
        <v>4</v>
      </c>
      <c r="Y67" s="6" t="s">
        <v>98</v>
      </c>
      <c r="Z67" s="6">
        <v>6</v>
      </c>
      <c r="AA67">
        <v>4</v>
      </c>
      <c r="AB67">
        <v>8</v>
      </c>
      <c r="AC67" s="6">
        <v>5</v>
      </c>
      <c r="AD67" s="6" t="s">
        <v>97</v>
      </c>
      <c r="AE67" s="6">
        <v>1</v>
      </c>
      <c r="AF67" s="6"/>
      <c r="AG67" s="6"/>
      <c r="AH67" s="6"/>
      <c r="AI67" s="6"/>
      <c r="AJ67" s="6"/>
      <c r="AK67" s="6"/>
      <c r="AL67" s="6"/>
      <c r="AM67" s="6"/>
      <c r="AN67" s="76"/>
      <c r="AO67" s="76"/>
      <c r="AP67" s="76"/>
      <c r="AQ67" s="76"/>
      <c r="AR67" s="76"/>
      <c r="AS67" s="76"/>
      <c r="AT67" s="76"/>
      <c r="AU67" s="7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</row>
    <row r="68" spans="2:47" ht="12.75" hidden="1">
      <c r="B68" s="5">
        <v>46</v>
      </c>
      <c r="C68" s="6">
        <v>1</v>
      </c>
      <c r="D68" s="6" t="s">
        <v>97</v>
      </c>
      <c r="E68" s="6">
        <v>2</v>
      </c>
      <c r="F68" s="6">
        <v>2</v>
      </c>
      <c r="G68" s="6" t="s">
        <v>97</v>
      </c>
      <c r="H68" s="6">
        <v>2</v>
      </c>
      <c r="I68" s="6">
        <v>2</v>
      </c>
      <c r="J68" s="6" t="s">
        <v>98</v>
      </c>
      <c r="K68" s="6">
        <v>6</v>
      </c>
      <c r="L68" s="6">
        <v>3</v>
      </c>
      <c r="M68" s="6" t="s">
        <v>97</v>
      </c>
      <c r="N68" s="6">
        <v>2</v>
      </c>
      <c r="O68" s="6">
        <v>3</v>
      </c>
      <c r="P68" s="6" t="s">
        <v>98</v>
      </c>
      <c r="Q68" s="6">
        <v>6</v>
      </c>
      <c r="R68" s="7">
        <v>3</v>
      </c>
      <c r="S68" s="7" t="s">
        <v>99</v>
      </c>
      <c r="T68" s="4">
        <v>10</v>
      </c>
      <c r="U68" s="6">
        <v>4</v>
      </c>
      <c r="V68" s="6" t="s">
        <v>97</v>
      </c>
      <c r="W68" s="6">
        <v>2</v>
      </c>
      <c r="X68" s="6">
        <v>4</v>
      </c>
      <c r="Y68" s="6" t="s">
        <v>98</v>
      </c>
      <c r="Z68" s="6">
        <v>6</v>
      </c>
      <c r="AA68">
        <v>4</v>
      </c>
      <c r="AB68" s="4">
        <v>10</v>
      </c>
      <c r="AC68" s="6"/>
      <c r="AD68" s="6"/>
      <c r="AE68" s="6"/>
      <c r="AN68" s="47"/>
      <c r="AO68" s="47"/>
      <c r="AP68" s="47"/>
      <c r="AQ68" s="47"/>
      <c r="AR68" s="47"/>
      <c r="AS68" s="47"/>
      <c r="AT68" s="47"/>
      <c r="AU68" s="47"/>
    </row>
    <row r="69" spans="2:47" ht="12.75" hidden="1">
      <c r="B69" s="5">
        <v>46</v>
      </c>
      <c r="C69" s="6">
        <v>1</v>
      </c>
      <c r="D69" s="6" t="s">
        <v>97</v>
      </c>
      <c r="E69" s="6">
        <v>2</v>
      </c>
      <c r="F69" s="6">
        <v>2</v>
      </c>
      <c r="G69" s="6" t="s">
        <v>97</v>
      </c>
      <c r="H69" s="6">
        <v>2</v>
      </c>
      <c r="I69" s="6">
        <v>2</v>
      </c>
      <c r="J69" s="6" t="s">
        <v>98</v>
      </c>
      <c r="K69" s="6">
        <v>6</v>
      </c>
      <c r="L69" s="6">
        <v>3</v>
      </c>
      <c r="M69" s="6" t="s">
        <v>97</v>
      </c>
      <c r="N69" s="6">
        <v>2</v>
      </c>
      <c r="O69" s="6">
        <v>3</v>
      </c>
      <c r="P69" s="6" t="s">
        <v>98</v>
      </c>
      <c r="Q69" s="6">
        <v>6</v>
      </c>
      <c r="R69" s="7">
        <v>3</v>
      </c>
      <c r="S69" s="7" t="s">
        <v>99</v>
      </c>
      <c r="T69" s="4">
        <v>10</v>
      </c>
      <c r="U69" s="6">
        <v>4</v>
      </c>
      <c r="V69" s="6" t="s">
        <v>97</v>
      </c>
      <c r="W69" s="6">
        <v>2</v>
      </c>
      <c r="X69" s="6">
        <v>4</v>
      </c>
      <c r="Y69" s="6" t="s">
        <v>98</v>
      </c>
      <c r="Z69" s="6">
        <v>6</v>
      </c>
      <c r="AA69">
        <v>4</v>
      </c>
      <c r="AB69" s="4">
        <v>10</v>
      </c>
      <c r="AC69" s="6">
        <v>5</v>
      </c>
      <c r="AD69" s="6" t="s">
        <v>97</v>
      </c>
      <c r="AE69" s="6">
        <v>1</v>
      </c>
      <c r="AN69" s="47"/>
      <c r="AO69" s="47"/>
      <c r="AP69" s="47"/>
      <c r="AQ69" s="47"/>
      <c r="AR69" s="47"/>
      <c r="AS69" s="47"/>
      <c r="AT69" s="47"/>
      <c r="AU69" s="47"/>
    </row>
    <row r="70" spans="2:47" ht="12.75" hidden="1">
      <c r="B70" s="5">
        <v>48</v>
      </c>
      <c r="C70" s="6">
        <v>1</v>
      </c>
      <c r="D70" s="6" t="s">
        <v>97</v>
      </c>
      <c r="E70" s="6">
        <v>2</v>
      </c>
      <c r="F70" s="6">
        <v>2</v>
      </c>
      <c r="G70" s="6" t="s">
        <v>97</v>
      </c>
      <c r="H70" s="6">
        <v>2</v>
      </c>
      <c r="I70" s="6">
        <v>2</v>
      </c>
      <c r="J70" s="6" t="s">
        <v>98</v>
      </c>
      <c r="K70" s="6">
        <v>6</v>
      </c>
      <c r="L70" s="6">
        <v>3</v>
      </c>
      <c r="M70" s="6" t="s">
        <v>97</v>
      </c>
      <c r="N70" s="6">
        <v>2</v>
      </c>
      <c r="O70" s="6">
        <v>3</v>
      </c>
      <c r="P70" s="6" t="s">
        <v>98</v>
      </c>
      <c r="Q70" s="6">
        <v>6</v>
      </c>
      <c r="R70" s="7">
        <v>3</v>
      </c>
      <c r="S70" s="7" t="s">
        <v>99</v>
      </c>
      <c r="T70" s="4">
        <v>10</v>
      </c>
      <c r="U70" s="6">
        <v>4</v>
      </c>
      <c r="V70" s="6" t="s">
        <v>97</v>
      </c>
      <c r="W70" s="6">
        <v>2</v>
      </c>
      <c r="X70" s="6">
        <v>4</v>
      </c>
      <c r="Y70" s="6" t="s">
        <v>98</v>
      </c>
      <c r="Z70" s="6">
        <v>6</v>
      </c>
      <c r="AA70">
        <v>4</v>
      </c>
      <c r="AB70" s="4">
        <v>10</v>
      </c>
      <c r="AC70" s="6">
        <v>5</v>
      </c>
      <c r="AD70" s="6" t="s">
        <v>97</v>
      </c>
      <c r="AE70" s="6">
        <v>2</v>
      </c>
      <c r="AN70" s="47"/>
      <c r="AO70" s="47"/>
      <c r="AP70" s="47"/>
      <c r="AQ70" s="47"/>
      <c r="AR70" s="47"/>
      <c r="AS70" s="47"/>
      <c r="AT70" s="47"/>
      <c r="AU70" s="47"/>
    </row>
    <row r="71" spans="2:47" ht="12.75" hidden="1">
      <c r="B71" s="5">
        <v>49</v>
      </c>
      <c r="C71" s="6">
        <v>1</v>
      </c>
      <c r="D71" s="6" t="s">
        <v>97</v>
      </c>
      <c r="E71" s="6">
        <v>2</v>
      </c>
      <c r="F71" s="6">
        <v>2</v>
      </c>
      <c r="G71" s="6" t="s">
        <v>97</v>
      </c>
      <c r="H71" s="6">
        <v>2</v>
      </c>
      <c r="I71" s="6">
        <v>2</v>
      </c>
      <c r="J71" s="6" t="s">
        <v>98</v>
      </c>
      <c r="K71" s="6">
        <v>6</v>
      </c>
      <c r="L71" s="6">
        <v>3</v>
      </c>
      <c r="M71" s="6" t="s">
        <v>97</v>
      </c>
      <c r="N71" s="6">
        <v>2</v>
      </c>
      <c r="O71" s="6">
        <v>3</v>
      </c>
      <c r="P71" s="6" t="s">
        <v>98</v>
      </c>
      <c r="Q71" s="6">
        <v>6</v>
      </c>
      <c r="R71" s="7">
        <v>3</v>
      </c>
      <c r="S71" s="7" t="s">
        <v>99</v>
      </c>
      <c r="T71" s="4">
        <v>10</v>
      </c>
      <c r="U71" s="6">
        <v>4</v>
      </c>
      <c r="V71" s="6" t="s">
        <v>97</v>
      </c>
      <c r="W71" s="6">
        <v>2</v>
      </c>
      <c r="X71" s="6">
        <v>4</v>
      </c>
      <c r="Y71" s="6" t="s">
        <v>98</v>
      </c>
      <c r="Z71" s="6">
        <v>6</v>
      </c>
      <c r="AA71">
        <v>4</v>
      </c>
      <c r="AB71" s="4">
        <v>10</v>
      </c>
      <c r="AC71" s="6">
        <v>5</v>
      </c>
      <c r="AD71" s="6" t="s">
        <v>97</v>
      </c>
      <c r="AE71" s="6">
        <v>2</v>
      </c>
      <c r="AF71" s="1">
        <v>5</v>
      </c>
      <c r="AG71" s="1" t="s">
        <v>98</v>
      </c>
      <c r="AH71" s="1">
        <v>1</v>
      </c>
      <c r="AN71" s="47"/>
      <c r="AO71" s="47"/>
      <c r="AP71" s="47"/>
      <c r="AQ71" s="47"/>
      <c r="AR71" s="47"/>
      <c r="AS71" s="47"/>
      <c r="AT71" s="47"/>
      <c r="AU71" s="47"/>
    </row>
    <row r="72" spans="2:47" ht="12.75" hidden="1">
      <c r="B72" s="5">
        <v>50</v>
      </c>
      <c r="C72" s="6">
        <v>1</v>
      </c>
      <c r="D72" s="6" t="s">
        <v>97</v>
      </c>
      <c r="E72" s="6">
        <v>2</v>
      </c>
      <c r="F72" s="6">
        <v>2</v>
      </c>
      <c r="G72" s="6" t="s">
        <v>97</v>
      </c>
      <c r="H72" s="6">
        <v>2</v>
      </c>
      <c r="I72" s="6">
        <v>2</v>
      </c>
      <c r="J72" s="6" t="s">
        <v>98</v>
      </c>
      <c r="K72" s="6">
        <v>6</v>
      </c>
      <c r="L72" s="6">
        <v>3</v>
      </c>
      <c r="M72" s="6" t="s">
        <v>97</v>
      </c>
      <c r="N72" s="6">
        <v>2</v>
      </c>
      <c r="O72" s="6">
        <v>3</v>
      </c>
      <c r="P72" s="6" t="s">
        <v>98</v>
      </c>
      <c r="Q72" s="6">
        <v>6</v>
      </c>
      <c r="R72" s="7">
        <v>3</v>
      </c>
      <c r="S72" s="7" t="s">
        <v>99</v>
      </c>
      <c r="T72" s="4">
        <v>10</v>
      </c>
      <c r="U72" s="6">
        <v>4</v>
      </c>
      <c r="V72" s="6" t="s">
        <v>97</v>
      </c>
      <c r="W72" s="6">
        <v>2</v>
      </c>
      <c r="X72" s="6">
        <v>4</v>
      </c>
      <c r="Y72" s="6" t="s">
        <v>98</v>
      </c>
      <c r="Z72" s="6">
        <v>6</v>
      </c>
      <c r="AA72">
        <v>4</v>
      </c>
      <c r="AB72" s="4">
        <v>10</v>
      </c>
      <c r="AC72" s="6">
        <v>5</v>
      </c>
      <c r="AD72" s="6" t="s">
        <v>97</v>
      </c>
      <c r="AE72" s="6">
        <v>2</v>
      </c>
      <c r="AF72" s="1">
        <v>5</v>
      </c>
      <c r="AG72" s="1" t="s">
        <v>98</v>
      </c>
      <c r="AH72" s="1">
        <v>2</v>
      </c>
      <c r="AN72" s="47"/>
      <c r="AO72" s="47"/>
      <c r="AP72" s="47"/>
      <c r="AQ72" s="47"/>
      <c r="AR72" s="47"/>
      <c r="AS72" s="47"/>
      <c r="AT72" s="47"/>
      <c r="AU72" s="47"/>
    </row>
    <row r="73" spans="2:47" ht="12.75" hidden="1">
      <c r="B73" s="5">
        <v>51</v>
      </c>
      <c r="C73" s="6">
        <v>1</v>
      </c>
      <c r="D73" s="6" t="s">
        <v>97</v>
      </c>
      <c r="E73" s="6">
        <v>2</v>
      </c>
      <c r="F73" s="6">
        <v>2</v>
      </c>
      <c r="G73" s="6" t="s">
        <v>97</v>
      </c>
      <c r="H73" s="6">
        <v>2</v>
      </c>
      <c r="I73" s="6">
        <v>2</v>
      </c>
      <c r="J73" s="6" t="s">
        <v>98</v>
      </c>
      <c r="K73" s="6">
        <v>6</v>
      </c>
      <c r="L73" s="6">
        <v>3</v>
      </c>
      <c r="M73" s="6" t="s">
        <v>97</v>
      </c>
      <c r="N73" s="6">
        <v>2</v>
      </c>
      <c r="O73" s="6">
        <v>3</v>
      </c>
      <c r="P73" s="6" t="s">
        <v>98</v>
      </c>
      <c r="Q73" s="6">
        <v>6</v>
      </c>
      <c r="R73" s="7">
        <v>3</v>
      </c>
      <c r="S73" s="7" t="s">
        <v>99</v>
      </c>
      <c r="T73" s="4">
        <v>10</v>
      </c>
      <c r="U73" s="6">
        <v>4</v>
      </c>
      <c r="V73" s="6" t="s">
        <v>97</v>
      </c>
      <c r="W73" s="6">
        <v>2</v>
      </c>
      <c r="X73" s="6">
        <v>4</v>
      </c>
      <c r="Y73" s="6" t="s">
        <v>98</v>
      </c>
      <c r="Z73" s="6">
        <v>6</v>
      </c>
      <c r="AA73">
        <v>4</v>
      </c>
      <c r="AB73" s="4">
        <v>10</v>
      </c>
      <c r="AC73" s="6">
        <v>5</v>
      </c>
      <c r="AD73" s="6" t="s">
        <v>97</v>
      </c>
      <c r="AE73" s="6">
        <v>2</v>
      </c>
      <c r="AF73" s="1">
        <v>5</v>
      </c>
      <c r="AG73" s="1" t="s">
        <v>98</v>
      </c>
      <c r="AH73" s="1">
        <v>3</v>
      </c>
      <c r="AN73" s="47"/>
      <c r="AO73" s="47"/>
      <c r="AP73" s="47"/>
      <c r="AQ73" s="47"/>
      <c r="AR73" s="47"/>
      <c r="AS73" s="47"/>
      <c r="AT73" s="47"/>
      <c r="AU73" s="47"/>
    </row>
    <row r="74" spans="2:47" ht="12.75" hidden="1">
      <c r="B74" s="5">
        <v>52</v>
      </c>
      <c r="C74" s="6">
        <v>1</v>
      </c>
      <c r="D74" s="6" t="s">
        <v>97</v>
      </c>
      <c r="E74" s="6">
        <v>2</v>
      </c>
      <c r="F74" s="6">
        <v>2</v>
      </c>
      <c r="G74" s="6" t="s">
        <v>97</v>
      </c>
      <c r="H74" s="6">
        <v>2</v>
      </c>
      <c r="I74" s="6">
        <v>2</v>
      </c>
      <c r="J74" s="6" t="s">
        <v>98</v>
      </c>
      <c r="K74" s="6">
        <v>6</v>
      </c>
      <c r="L74" s="6">
        <v>3</v>
      </c>
      <c r="M74" s="6" t="s">
        <v>97</v>
      </c>
      <c r="N74" s="6">
        <v>2</v>
      </c>
      <c r="O74" s="6">
        <v>3</v>
      </c>
      <c r="P74" s="6" t="s">
        <v>98</v>
      </c>
      <c r="Q74" s="6">
        <v>6</v>
      </c>
      <c r="R74" s="7">
        <v>3</v>
      </c>
      <c r="S74" s="7" t="s">
        <v>99</v>
      </c>
      <c r="T74" s="4">
        <v>10</v>
      </c>
      <c r="U74" s="6">
        <v>4</v>
      </c>
      <c r="V74" s="6" t="s">
        <v>97</v>
      </c>
      <c r="W74" s="6">
        <v>2</v>
      </c>
      <c r="X74" s="6">
        <v>4</v>
      </c>
      <c r="Y74" s="6" t="s">
        <v>98</v>
      </c>
      <c r="Z74" s="6">
        <v>6</v>
      </c>
      <c r="AA74">
        <v>4</v>
      </c>
      <c r="AB74" s="4">
        <v>10</v>
      </c>
      <c r="AC74" s="6">
        <v>5</v>
      </c>
      <c r="AD74" s="6" t="s">
        <v>97</v>
      </c>
      <c r="AE74" s="6">
        <v>2</v>
      </c>
      <c r="AF74" s="1">
        <v>5</v>
      </c>
      <c r="AG74" s="1" t="s">
        <v>98</v>
      </c>
      <c r="AH74" s="1">
        <v>4</v>
      </c>
      <c r="AN74" s="47"/>
      <c r="AO74" s="47"/>
      <c r="AP74" s="47"/>
      <c r="AQ74" s="47"/>
      <c r="AR74" s="47"/>
      <c r="AS74" s="47"/>
      <c r="AT74" s="47"/>
      <c r="AU74" s="47"/>
    </row>
    <row r="75" spans="2:47" ht="12.75" hidden="1">
      <c r="B75" s="5">
        <v>53</v>
      </c>
      <c r="C75" s="6">
        <v>1</v>
      </c>
      <c r="D75" s="6" t="s">
        <v>97</v>
      </c>
      <c r="E75" s="6">
        <v>2</v>
      </c>
      <c r="F75" s="6">
        <v>2</v>
      </c>
      <c r="G75" s="6" t="s">
        <v>97</v>
      </c>
      <c r="H75" s="6">
        <v>2</v>
      </c>
      <c r="I75" s="6">
        <v>2</v>
      </c>
      <c r="J75" s="6" t="s">
        <v>98</v>
      </c>
      <c r="K75" s="6">
        <v>6</v>
      </c>
      <c r="L75" s="6">
        <v>3</v>
      </c>
      <c r="M75" s="6" t="s">
        <v>97</v>
      </c>
      <c r="N75" s="6">
        <v>2</v>
      </c>
      <c r="O75" s="6">
        <v>3</v>
      </c>
      <c r="P75" s="6" t="s">
        <v>98</v>
      </c>
      <c r="Q75" s="6">
        <v>6</v>
      </c>
      <c r="R75" s="7">
        <v>3</v>
      </c>
      <c r="S75" s="7" t="s">
        <v>99</v>
      </c>
      <c r="T75" s="4">
        <v>10</v>
      </c>
      <c r="U75" s="6">
        <v>4</v>
      </c>
      <c r="V75" s="6" t="s">
        <v>97</v>
      </c>
      <c r="W75" s="6">
        <v>2</v>
      </c>
      <c r="X75" s="6">
        <v>4</v>
      </c>
      <c r="Y75" s="6" t="s">
        <v>98</v>
      </c>
      <c r="Z75" s="6">
        <v>6</v>
      </c>
      <c r="AA75">
        <v>4</v>
      </c>
      <c r="AB75" s="4">
        <v>10</v>
      </c>
      <c r="AC75" s="6">
        <v>5</v>
      </c>
      <c r="AD75" s="6" t="s">
        <v>97</v>
      </c>
      <c r="AE75" s="6">
        <v>2</v>
      </c>
      <c r="AF75" s="1">
        <v>5</v>
      </c>
      <c r="AG75" s="1" t="s">
        <v>98</v>
      </c>
      <c r="AH75" s="1">
        <v>5</v>
      </c>
      <c r="AN75" s="47"/>
      <c r="AO75" s="47"/>
      <c r="AP75" s="47"/>
      <c r="AQ75" s="47"/>
      <c r="AR75" s="47"/>
      <c r="AS75" s="47"/>
      <c r="AT75" s="47"/>
      <c r="AU75" s="47"/>
    </row>
    <row r="76" spans="2:47" ht="12.75" hidden="1">
      <c r="B76" s="5">
        <v>54</v>
      </c>
      <c r="C76" s="6">
        <v>1</v>
      </c>
      <c r="D76" s="6" t="s">
        <v>97</v>
      </c>
      <c r="E76" s="6">
        <v>2</v>
      </c>
      <c r="F76" s="6">
        <v>2</v>
      </c>
      <c r="G76" s="6" t="s">
        <v>97</v>
      </c>
      <c r="H76" s="6">
        <v>2</v>
      </c>
      <c r="I76" s="6">
        <v>2</v>
      </c>
      <c r="J76" s="6" t="s">
        <v>98</v>
      </c>
      <c r="K76" s="6">
        <v>6</v>
      </c>
      <c r="L76" s="6">
        <v>3</v>
      </c>
      <c r="M76" s="6" t="s">
        <v>97</v>
      </c>
      <c r="N76" s="6">
        <v>2</v>
      </c>
      <c r="O76" s="6">
        <v>3</v>
      </c>
      <c r="P76" s="6" t="s">
        <v>98</v>
      </c>
      <c r="Q76" s="6">
        <v>6</v>
      </c>
      <c r="R76" s="7">
        <v>3</v>
      </c>
      <c r="S76" s="7" t="s">
        <v>99</v>
      </c>
      <c r="T76" s="4">
        <v>10</v>
      </c>
      <c r="U76" s="6">
        <v>4</v>
      </c>
      <c r="V76" s="6" t="s">
        <v>97</v>
      </c>
      <c r="W76" s="6">
        <v>2</v>
      </c>
      <c r="X76" s="6">
        <v>4</v>
      </c>
      <c r="Y76" s="6" t="s">
        <v>98</v>
      </c>
      <c r="Z76" s="6">
        <v>6</v>
      </c>
      <c r="AA76">
        <v>4</v>
      </c>
      <c r="AB76" s="4">
        <v>10</v>
      </c>
      <c r="AC76" s="6">
        <v>5</v>
      </c>
      <c r="AD76" s="6" t="s">
        <v>97</v>
      </c>
      <c r="AE76" s="6">
        <v>2</v>
      </c>
      <c r="AF76" s="1">
        <v>5</v>
      </c>
      <c r="AG76" s="1" t="s">
        <v>98</v>
      </c>
      <c r="AH76" s="1">
        <v>6</v>
      </c>
      <c r="AN76" s="47"/>
      <c r="AO76" s="47"/>
      <c r="AP76" s="47"/>
      <c r="AQ76" s="47"/>
      <c r="AR76" s="47"/>
      <c r="AS76" s="47"/>
      <c r="AT76" s="47"/>
      <c r="AU76" s="47"/>
    </row>
    <row r="77" spans="2:47" ht="12.75">
      <c r="B77" s="75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39"/>
      <c r="S77" s="39"/>
      <c r="T77" s="77"/>
      <c r="U77" s="76"/>
      <c r="V77" s="76"/>
      <c r="W77" s="76"/>
      <c r="X77" s="76"/>
      <c r="Y77" s="76"/>
      <c r="Z77" s="76"/>
      <c r="AA77" s="40"/>
      <c r="AB77" s="77"/>
      <c r="AC77" s="76"/>
      <c r="AD77" s="76"/>
      <c r="AE77" s="76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</row>
    <row r="78" spans="2:47" ht="12.75">
      <c r="B78" s="75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75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</row>
    <row r="79" spans="2:47" ht="12.75">
      <c r="B79" s="75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75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</row>
    <row r="80" spans="2:47" ht="12.75">
      <c r="B80" s="75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75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</row>
    <row r="81" spans="2:47" ht="12.75">
      <c r="B81" s="75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75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</row>
    <row r="82" spans="2:20" ht="12.75">
      <c r="B82" s="5"/>
      <c r="T82" s="5"/>
    </row>
    <row r="83" spans="2:20" ht="12.75">
      <c r="B83" s="5"/>
      <c r="T83" s="5"/>
    </row>
    <row r="84" spans="2:20" ht="15.75" hidden="1">
      <c r="B84" s="6">
        <v>1</v>
      </c>
      <c r="C84" s="1" t="s">
        <v>100</v>
      </c>
      <c r="D84" t="s">
        <v>71</v>
      </c>
      <c r="E84" s="1">
        <v>1</v>
      </c>
      <c r="F84" s="1" t="s">
        <v>32</v>
      </c>
      <c r="G84" s="1">
        <v>2</v>
      </c>
      <c r="H84" t="s">
        <v>101</v>
      </c>
      <c r="I84" s="1">
        <v>1</v>
      </c>
      <c r="J84" s="1">
        <v>-2</v>
      </c>
      <c r="K84"/>
      <c r="T84" s="5"/>
    </row>
    <row r="85" spans="2:20" ht="15.75" hidden="1">
      <c r="B85" s="6">
        <v>2</v>
      </c>
      <c r="C85" s="1" t="s">
        <v>102</v>
      </c>
      <c r="D85" t="s">
        <v>27</v>
      </c>
      <c r="E85" s="1">
        <v>1</v>
      </c>
      <c r="F85" s="1" t="s">
        <v>33</v>
      </c>
      <c r="G85" s="1">
        <v>2</v>
      </c>
      <c r="H85" t="s">
        <v>103</v>
      </c>
      <c r="I85" s="1">
        <v>2</v>
      </c>
      <c r="J85" s="1">
        <v>-1</v>
      </c>
      <c r="K85"/>
      <c r="T85" s="5"/>
    </row>
    <row r="86" spans="2:20" ht="15.75" hidden="1">
      <c r="B86" s="6">
        <v>3</v>
      </c>
      <c r="C86" s="1" t="s">
        <v>104</v>
      </c>
      <c r="D86" t="s">
        <v>29</v>
      </c>
      <c r="E86" s="1">
        <v>2</v>
      </c>
      <c r="F86" s="1" t="s">
        <v>8</v>
      </c>
      <c r="G86" s="1">
        <v>3</v>
      </c>
      <c r="H86" t="s">
        <v>105</v>
      </c>
      <c r="I86" s="1">
        <v>3</v>
      </c>
      <c r="J86" s="1">
        <v>-2</v>
      </c>
      <c r="K86"/>
      <c r="T86" s="5"/>
    </row>
    <row r="87" spans="2:20" ht="12.75" hidden="1">
      <c r="B87" s="6">
        <v>4</v>
      </c>
      <c r="C87" s="1" t="s">
        <v>106</v>
      </c>
      <c r="D87" t="s">
        <v>72</v>
      </c>
      <c r="E87" s="1">
        <v>1</v>
      </c>
      <c r="F87" s="1" t="s">
        <v>32</v>
      </c>
      <c r="G87" s="1">
        <v>1</v>
      </c>
      <c r="H87" t="s">
        <v>107</v>
      </c>
      <c r="I87" s="1">
        <v>2</v>
      </c>
      <c r="J87" s="1">
        <v>-2</v>
      </c>
      <c r="K87"/>
      <c r="T87" s="5"/>
    </row>
    <row r="88" spans="2:20" ht="15.75" hidden="1">
      <c r="B88" s="6">
        <v>5</v>
      </c>
      <c r="C88" s="1" t="s">
        <v>108</v>
      </c>
      <c r="D88" t="s">
        <v>29</v>
      </c>
      <c r="E88" s="1">
        <v>1</v>
      </c>
      <c r="F88" s="1" t="s">
        <v>33</v>
      </c>
      <c r="G88" s="1">
        <v>3</v>
      </c>
      <c r="H88" t="s">
        <v>109</v>
      </c>
      <c r="I88" s="1">
        <v>3</v>
      </c>
      <c r="J88" s="1">
        <v>-1</v>
      </c>
      <c r="K88"/>
      <c r="T88" s="5"/>
    </row>
    <row r="89" spans="2:20" ht="15.75" hidden="1">
      <c r="B89" s="6">
        <v>6</v>
      </c>
      <c r="C89" s="1" t="s">
        <v>110</v>
      </c>
      <c r="D89" t="s">
        <v>36</v>
      </c>
      <c r="E89" s="1">
        <v>3</v>
      </c>
      <c r="F89" s="1" t="s">
        <v>24</v>
      </c>
      <c r="G89" s="1">
        <v>2</v>
      </c>
      <c r="H89" t="s">
        <v>111</v>
      </c>
      <c r="I89" s="1">
        <v>2</v>
      </c>
      <c r="J89" s="1">
        <v>-3</v>
      </c>
      <c r="K89"/>
      <c r="T89" s="5"/>
    </row>
    <row r="90" spans="2:20" ht="12.75" hidden="1">
      <c r="B90" s="6">
        <v>7</v>
      </c>
      <c r="C90" s="1" t="s">
        <v>112</v>
      </c>
      <c r="D90" t="s">
        <v>27</v>
      </c>
      <c r="E90" s="1">
        <v>1</v>
      </c>
      <c r="F90" s="1" t="s">
        <v>32</v>
      </c>
      <c r="G90" s="1">
        <v>1</v>
      </c>
      <c r="H90" t="s">
        <v>113</v>
      </c>
      <c r="I90" s="1">
        <v>2</v>
      </c>
      <c r="J90" s="1">
        <v>-2</v>
      </c>
      <c r="K90"/>
      <c r="T90" s="5"/>
    </row>
    <row r="91" spans="2:20" ht="12.75" hidden="1">
      <c r="B91" s="6">
        <v>8</v>
      </c>
      <c r="C91" s="1" t="s">
        <v>114</v>
      </c>
      <c r="D91" t="s">
        <v>21</v>
      </c>
      <c r="E91" s="1">
        <v>1</v>
      </c>
      <c r="F91" s="1" t="s">
        <v>51</v>
      </c>
      <c r="G91" s="1">
        <v>1</v>
      </c>
      <c r="H91" t="s">
        <v>115</v>
      </c>
      <c r="I91" s="1">
        <v>1</v>
      </c>
      <c r="J91" s="1">
        <v>-1</v>
      </c>
      <c r="K91"/>
      <c r="T91" s="5"/>
    </row>
    <row r="92" spans="2:20" ht="15.75" hidden="1">
      <c r="B92" s="6">
        <v>9</v>
      </c>
      <c r="C92" s="1" t="s">
        <v>116</v>
      </c>
      <c r="D92" t="s">
        <v>22</v>
      </c>
      <c r="E92" s="1">
        <v>3</v>
      </c>
      <c r="F92" s="1" t="s">
        <v>24</v>
      </c>
      <c r="G92" s="1">
        <v>1</v>
      </c>
      <c r="H92" t="s">
        <v>117</v>
      </c>
      <c r="I92" s="1">
        <v>2</v>
      </c>
      <c r="J92" s="1">
        <v>-3</v>
      </c>
      <c r="K92"/>
      <c r="T92" s="5"/>
    </row>
    <row r="93" spans="2:20" ht="15.75" hidden="1">
      <c r="B93" s="5">
        <v>10</v>
      </c>
      <c r="C93" s="1" t="s">
        <v>118</v>
      </c>
      <c r="D93" t="s">
        <v>36</v>
      </c>
      <c r="E93" s="1">
        <v>1</v>
      </c>
      <c r="F93" s="1" t="s">
        <v>7</v>
      </c>
      <c r="G93" s="1">
        <v>2</v>
      </c>
      <c r="H93" t="s">
        <v>119</v>
      </c>
      <c r="I93" s="1">
        <v>2</v>
      </c>
      <c r="J93" s="1">
        <v>-1</v>
      </c>
      <c r="K93"/>
      <c r="T93" s="5"/>
    </row>
    <row r="94" spans="2:20" ht="15.75" hidden="1">
      <c r="B94" s="5">
        <v>11</v>
      </c>
      <c r="C94" s="1" t="s">
        <v>120</v>
      </c>
      <c r="D94" t="s">
        <v>38</v>
      </c>
      <c r="E94" s="1">
        <v>1</v>
      </c>
      <c r="F94" s="1" t="s">
        <v>33</v>
      </c>
      <c r="G94" s="1">
        <v>4</v>
      </c>
      <c r="H94" t="s">
        <v>121</v>
      </c>
      <c r="I94" s="1">
        <v>4</v>
      </c>
      <c r="J94" s="1">
        <v>-1</v>
      </c>
      <c r="K94"/>
      <c r="T94" s="5"/>
    </row>
    <row r="95" spans="2:20" ht="15.75" hidden="1">
      <c r="B95" s="5">
        <v>12</v>
      </c>
      <c r="C95" s="1" t="s">
        <v>122</v>
      </c>
      <c r="D95" t="s">
        <v>40</v>
      </c>
      <c r="E95" s="1">
        <v>2</v>
      </c>
      <c r="F95" s="1" t="s">
        <v>8</v>
      </c>
      <c r="G95" s="1">
        <v>5</v>
      </c>
      <c r="H95" t="s">
        <v>123</v>
      </c>
      <c r="I95" s="1">
        <v>5</v>
      </c>
      <c r="J95" s="1">
        <v>-2</v>
      </c>
      <c r="K95"/>
      <c r="T95" s="5"/>
    </row>
    <row r="96" spans="2:20" ht="12.75" hidden="1">
      <c r="B96" s="5">
        <v>13</v>
      </c>
      <c r="C96" s="1" t="s">
        <v>124</v>
      </c>
      <c r="D96" t="s">
        <v>42</v>
      </c>
      <c r="E96" s="1">
        <v>1</v>
      </c>
      <c r="F96" s="1" t="s">
        <v>8</v>
      </c>
      <c r="G96" s="1">
        <v>1</v>
      </c>
      <c r="H96" t="s">
        <v>125</v>
      </c>
      <c r="I96" s="1">
        <v>2</v>
      </c>
      <c r="J96" s="1">
        <v>-2</v>
      </c>
      <c r="K96"/>
      <c r="T96" s="5"/>
    </row>
    <row r="97" spans="2:20" ht="15.75" hidden="1">
      <c r="B97" s="5">
        <v>14</v>
      </c>
      <c r="C97" s="1" t="s">
        <v>126</v>
      </c>
      <c r="D97" t="s">
        <v>42</v>
      </c>
      <c r="E97" s="1">
        <v>2</v>
      </c>
      <c r="F97" s="1" t="s">
        <v>8</v>
      </c>
      <c r="G97" s="1">
        <v>3</v>
      </c>
      <c r="H97" t="s">
        <v>127</v>
      </c>
      <c r="I97" s="1">
        <v>3</v>
      </c>
      <c r="J97" s="1">
        <v>-2</v>
      </c>
      <c r="K97"/>
      <c r="T97" s="5"/>
    </row>
    <row r="98" spans="2:20" ht="15.75" hidden="1">
      <c r="B98" s="5">
        <v>15</v>
      </c>
      <c r="C98" s="1" t="s">
        <v>128</v>
      </c>
      <c r="D98" t="s">
        <v>43</v>
      </c>
      <c r="E98" s="1">
        <v>1</v>
      </c>
      <c r="F98" s="1" t="s">
        <v>7</v>
      </c>
      <c r="G98" s="1">
        <v>3</v>
      </c>
      <c r="H98" t="s">
        <v>129</v>
      </c>
      <c r="I98" s="1">
        <v>3</v>
      </c>
      <c r="J98" s="1">
        <v>-1</v>
      </c>
      <c r="K98"/>
      <c r="T98" s="5"/>
    </row>
    <row r="99" spans="2:20" ht="15.75" hidden="1">
      <c r="B99" s="5">
        <v>16</v>
      </c>
      <c r="C99" s="1" t="s">
        <v>130</v>
      </c>
      <c r="D99" t="s">
        <v>43</v>
      </c>
      <c r="E99" s="1">
        <v>2</v>
      </c>
      <c r="F99" s="1" t="s">
        <v>8</v>
      </c>
      <c r="G99" s="1">
        <v>3</v>
      </c>
      <c r="H99" t="s">
        <v>131</v>
      </c>
      <c r="I99" s="1">
        <v>3</v>
      </c>
      <c r="J99" s="1">
        <v>-2</v>
      </c>
      <c r="K99"/>
      <c r="T99" s="5"/>
    </row>
    <row r="100" spans="2:20" ht="15.75" hidden="1">
      <c r="B100" s="5">
        <v>17</v>
      </c>
      <c r="C100" s="1" t="s">
        <v>132</v>
      </c>
      <c r="D100" t="s">
        <v>45</v>
      </c>
      <c r="E100" s="1">
        <v>2</v>
      </c>
      <c r="F100" s="1" t="s">
        <v>8</v>
      </c>
      <c r="G100" s="1">
        <v>1</v>
      </c>
      <c r="H100" t="s">
        <v>133</v>
      </c>
      <c r="I100" s="1">
        <v>1</v>
      </c>
      <c r="J100" s="1">
        <v>-2</v>
      </c>
      <c r="K100"/>
      <c r="T100" s="5"/>
    </row>
    <row r="101" spans="2:20" ht="12.75" hidden="1">
      <c r="B101" s="5">
        <v>18</v>
      </c>
      <c r="C101" s="1" t="s">
        <v>134</v>
      </c>
      <c r="D101" t="s">
        <v>45</v>
      </c>
      <c r="E101" s="1">
        <v>1</v>
      </c>
      <c r="F101" s="1" t="s">
        <v>8</v>
      </c>
      <c r="G101" s="1">
        <v>1</v>
      </c>
      <c r="H101" t="s">
        <v>135</v>
      </c>
      <c r="I101" s="1">
        <v>2</v>
      </c>
      <c r="J101" s="1">
        <v>-2</v>
      </c>
      <c r="K101"/>
      <c r="T101" s="5"/>
    </row>
    <row r="102" spans="2:20" ht="15.75" hidden="1">
      <c r="B102" s="5">
        <v>19</v>
      </c>
      <c r="C102" s="1" t="s">
        <v>136</v>
      </c>
      <c r="D102" t="s">
        <v>44</v>
      </c>
      <c r="E102" s="1">
        <v>1</v>
      </c>
      <c r="F102" s="1" t="s">
        <v>8</v>
      </c>
      <c r="G102" s="1">
        <v>2</v>
      </c>
      <c r="H102" t="s">
        <v>137</v>
      </c>
      <c r="I102" s="1">
        <v>4</v>
      </c>
      <c r="J102" s="1">
        <v>-2</v>
      </c>
      <c r="K102"/>
      <c r="T102" s="5"/>
    </row>
    <row r="103" spans="2:20" ht="15.75" hidden="1">
      <c r="B103" s="5">
        <v>20</v>
      </c>
      <c r="C103" s="1" t="s">
        <v>138</v>
      </c>
      <c r="D103" t="s">
        <v>40</v>
      </c>
      <c r="E103" s="1">
        <v>1</v>
      </c>
      <c r="F103" s="1" t="s">
        <v>8</v>
      </c>
      <c r="G103" s="1">
        <v>3</v>
      </c>
      <c r="H103" t="s">
        <v>139</v>
      </c>
      <c r="I103" s="1">
        <v>6</v>
      </c>
      <c r="J103" s="1">
        <v>-2</v>
      </c>
      <c r="K103"/>
      <c r="T103" s="5"/>
    </row>
    <row r="104" spans="2:20" ht="15.75" hidden="1">
      <c r="B104" s="5">
        <v>21</v>
      </c>
      <c r="C104" s="1" t="s">
        <v>140</v>
      </c>
      <c r="D104" t="s">
        <v>0</v>
      </c>
      <c r="E104" s="1">
        <v>1</v>
      </c>
      <c r="F104" s="1" t="s">
        <v>33</v>
      </c>
      <c r="G104" s="1">
        <v>4</v>
      </c>
      <c r="H104" t="s">
        <v>141</v>
      </c>
      <c r="I104" s="1">
        <v>4</v>
      </c>
      <c r="J104" s="1">
        <v>-1</v>
      </c>
      <c r="K104"/>
      <c r="T104" s="5"/>
    </row>
    <row r="105" spans="2:20" ht="15.75" hidden="1">
      <c r="B105" s="5">
        <v>22</v>
      </c>
      <c r="C105" s="1" t="s">
        <v>142</v>
      </c>
      <c r="D105" t="s">
        <v>31</v>
      </c>
      <c r="E105" s="1">
        <v>4</v>
      </c>
      <c r="F105" s="1" t="s">
        <v>32</v>
      </c>
      <c r="G105" s="1">
        <v>3</v>
      </c>
      <c r="H105" t="s">
        <v>143</v>
      </c>
      <c r="I105" s="1">
        <v>3</v>
      </c>
      <c r="J105" s="1">
        <v>-4</v>
      </c>
      <c r="K105"/>
      <c r="T105" s="5"/>
    </row>
    <row r="106" spans="2:11" ht="15.75" hidden="1">
      <c r="B106" s="5">
        <v>23</v>
      </c>
      <c r="C106" s="1" t="s">
        <v>144</v>
      </c>
      <c r="D106" t="s">
        <v>30</v>
      </c>
      <c r="E106" s="1">
        <v>1</v>
      </c>
      <c r="F106" s="1" t="s">
        <v>8</v>
      </c>
      <c r="G106" s="1">
        <v>2</v>
      </c>
      <c r="H106" t="s">
        <v>145</v>
      </c>
      <c r="I106" s="1">
        <v>4</v>
      </c>
      <c r="J106" s="1">
        <v>-2</v>
      </c>
      <c r="K106"/>
    </row>
    <row r="107" spans="2:11" ht="12.75" hidden="1">
      <c r="B107" s="5">
        <v>24</v>
      </c>
      <c r="C107" s="1" t="s">
        <v>146</v>
      </c>
      <c r="D107" t="s">
        <v>36</v>
      </c>
      <c r="E107" s="1">
        <v>1</v>
      </c>
      <c r="F107" s="1" t="s">
        <v>8</v>
      </c>
      <c r="G107" s="1">
        <v>1</v>
      </c>
      <c r="H107" t="s">
        <v>147</v>
      </c>
      <c r="I107" s="1">
        <v>2</v>
      </c>
      <c r="J107" s="1">
        <v>-2</v>
      </c>
      <c r="K107"/>
    </row>
    <row r="108" spans="2:11" ht="15.75" hidden="1">
      <c r="B108" s="5">
        <v>25</v>
      </c>
      <c r="C108" s="1" t="s">
        <v>148</v>
      </c>
      <c r="D108" t="s">
        <v>26</v>
      </c>
      <c r="E108" s="1">
        <v>3</v>
      </c>
      <c r="F108" s="1" t="s">
        <v>24</v>
      </c>
      <c r="G108" s="1">
        <v>1</v>
      </c>
      <c r="H108" t="s">
        <v>149</v>
      </c>
      <c r="I108" s="1">
        <v>1</v>
      </c>
      <c r="J108" s="1">
        <v>-3</v>
      </c>
      <c r="K108"/>
    </row>
    <row r="109" spans="2:11" ht="15.75" hidden="1">
      <c r="B109" s="5">
        <v>26</v>
      </c>
      <c r="C109" s="1" t="s">
        <v>150</v>
      </c>
      <c r="D109" t="s">
        <v>26</v>
      </c>
      <c r="E109" s="1">
        <v>2</v>
      </c>
      <c r="F109" s="1" t="s">
        <v>8</v>
      </c>
      <c r="G109" s="1">
        <v>1</v>
      </c>
      <c r="H109" s="7" t="s">
        <v>151</v>
      </c>
      <c r="I109" s="1">
        <v>1</v>
      </c>
      <c r="J109" s="1">
        <v>-2</v>
      </c>
      <c r="K109"/>
    </row>
    <row r="110" spans="2:11" ht="12.75" hidden="1">
      <c r="B110" s="5">
        <v>27</v>
      </c>
      <c r="C110" s="1" t="s">
        <v>152</v>
      </c>
      <c r="D110" t="s">
        <v>0</v>
      </c>
      <c r="E110" s="1">
        <v>1</v>
      </c>
      <c r="F110" s="1" t="s">
        <v>8</v>
      </c>
      <c r="G110" s="1">
        <v>1</v>
      </c>
      <c r="H110" t="s">
        <v>153</v>
      </c>
      <c r="I110" s="1">
        <v>4</v>
      </c>
      <c r="J110" s="1">
        <v>-4</v>
      </c>
      <c r="K110"/>
    </row>
    <row r="111" spans="2:11" ht="15.75" hidden="1">
      <c r="B111" s="5">
        <v>28</v>
      </c>
      <c r="C111" s="1" t="s">
        <v>130</v>
      </c>
      <c r="D111" t="s">
        <v>43</v>
      </c>
      <c r="E111" s="1">
        <v>2</v>
      </c>
      <c r="F111" s="1" t="s">
        <v>8</v>
      </c>
      <c r="G111" s="1">
        <v>3</v>
      </c>
      <c r="H111" t="s">
        <v>154</v>
      </c>
      <c r="I111" s="1">
        <v>3</v>
      </c>
      <c r="J111" s="1">
        <v>-2</v>
      </c>
      <c r="K111"/>
    </row>
    <row r="112" spans="1:11" ht="15.75" hidden="1">
      <c r="A112" s="40">
        <v>29</v>
      </c>
      <c r="B112" s="5">
        <v>29</v>
      </c>
      <c r="C112" s="1" t="s">
        <v>155</v>
      </c>
      <c r="D112" t="s">
        <v>42</v>
      </c>
      <c r="E112" s="1">
        <v>1</v>
      </c>
      <c r="F112" s="1" t="s">
        <v>33</v>
      </c>
      <c r="G112" s="1">
        <v>3</v>
      </c>
      <c r="H112" t="s">
        <v>156</v>
      </c>
      <c r="I112" s="1">
        <v>3</v>
      </c>
      <c r="J112" s="1">
        <v>-1</v>
      </c>
      <c r="K112"/>
    </row>
    <row r="113" spans="2:11" ht="15.75" hidden="1">
      <c r="B113" s="5">
        <v>30</v>
      </c>
      <c r="C113" s="1" t="s">
        <v>157</v>
      </c>
      <c r="D113" t="s">
        <v>30</v>
      </c>
      <c r="E113" s="1">
        <v>1</v>
      </c>
      <c r="F113" s="1" t="s">
        <v>7</v>
      </c>
      <c r="G113" s="1">
        <v>4</v>
      </c>
      <c r="H113" t="s">
        <v>158</v>
      </c>
      <c r="I113" s="1">
        <v>4</v>
      </c>
      <c r="J113" s="1">
        <v>-1</v>
      </c>
      <c r="K113"/>
    </row>
    <row r="114" spans="2:11" ht="12.75">
      <c r="B114" s="5"/>
      <c r="K114"/>
    </row>
    <row r="115" spans="2:11" ht="12.75">
      <c r="B115" s="5"/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spans="2:37" ht="12.75">
      <c r="B141" s="47"/>
      <c r="C141" s="47"/>
      <c r="D141" s="47"/>
      <c r="E141" s="47"/>
      <c r="F141" s="47"/>
      <c r="G141" s="47"/>
      <c r="H141" s="47"/>
      <c r="I141" s="47"/>
      <c r="J141" s="47"/>
      <c r="K141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</row>
    <row r="142" spans="2:37" ht="12.75">
      <c r="B142" s="47"/>
      <c r="C142" s="47"/>
      <c r="D142" s="47"/>
      <c r="E142" s="47"/>
      <c r="F142" s="47"/>
      <c r="G142" s="47"/>
      <c r="H142" s="47"/>
      <c r="I142" s="47"/>
      <c r="J142" s="47"/>
      <c r="K142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</row>
    <row r="143" spans="2:37" ht="12.75">
      <c r="B143" s="47"/>
      <c r="C143" s="47"/>
      <c r="D143" s="47"/>
      <c r="E143" s="47"/>
      <c r="F143" s="47"/>
      <c r="G143" s="47"/>
      <c r="H143" s="47"/>
      <c r="I143" s="47"/>
      <c r="J143" s="47"/>
      <c r="K143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</row>
    <row r="144" spans="2:37" ht="12.75">
      <c r="B144" s="47"/>
      <c r="C144" s="47"/>
      <c r="D144" s="47"/>
      <c r="E144" s="47"/>
      <c r="F144" s="47"/>
      <c r="G144" s="47"/>
      <c r="H144" s="47"/>
      <c r="I144" s="47"/>
      <c r="J144" s="47"/>
      <c r="K144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</row>
    <row r="145" spans="2:37" ht="12.75">
      <c r="B145" s="47"/>
      <c r="C145" s="47"/>
      <c r="D145" s="47"/>
      <c r="E145" s="47"/>
      <c r="F145" s="47"/>
      <c r="G145" s="47"/>
      <c r="H145" s="47"/>
      <c r="I145" s="47"/>
      <c r="J145" s="47"/>
      <c r="K145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</row>
    <row r="146" spans="2:37" ht="12.75">
      <c r="B146" s="47"/>
      <c r="C146" s="47"/>
      <c r="D146" s="47"/>
      <c r="E146" s="47"/>
      <c r="F146" s="47"/>
      <c r="G146" s="47"/>
      <c r="H146" s="47"/>
      <c r="I146" s="47"/>
      <c r="J146" s="47"/>
      <c r="K146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</row>
    <row r="147" spans="2:37" ht="12.75">
      <c r="B147" s="47"/>
      <c r="C147" s="47"/>
      <c r="D147" s="47"/>
      <c r="E147" s="47"/>
      <c r="F147" s="47"/>
      <c r="G147" s="47"/>
      <c r="H147" s="47"/>
      <c r="I147" s="47"/>
      <c r="J147" s="47"/>
      <c r="K1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</row>
    <row r="148" spans="2:37" ht="12.75">
      <c r="B148" s="47"/>
      <c r="C148" s="47"/>
      <c r="D148" s="47"/>
      <c r="E148" s="47"/>
      <c r="F148" s="47"/>
      <c r="G148" s="47"/>
      <c r="H148" s="47"/>
      <c r="I148" s="47"/>
      <c r="J148" s="47"/>
      <c r="K148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</row>
    <row r="149" spans="2:37" ht="12.75">
      <c r="B149" s="47"/>
      <c r="C149" s="47"/>
      <c r="D149" s="47"/>
      <c r="E149" s="47"/>
      <c r="F149" s="47"/>
      <c r="G149" s="47"/>
      <c r="H149" s="47"/>
      <c r="I149" s="47"/>
      <c r="J149" s="47"/>
      <c r="K149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</row>
    <row r="150" spans="2:37" ht="12.75">
      <c r="B150" s="47"/>
      <c r="C150" s="47"/>
      <c r="D150" s="47"/>
      <c r="E150" s="47"/>
      <c r="F150" s="47"/>
      <c r="G150" s="47"/>
      <c r="H150" s="47"/>
      <c r="I150" s="47"/>
      <c r="J150" s="47"/>
      <c r="K150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</row>
    <row r="151" spans="2:37" ht="12.75">
      <c r="B151" s="47"/>
      <c r="C151" s="47"/>
      <c r="D151" s="47"/>
      <c r="E151" s="47"/>
      <c r="F151" s="47"/>
      <c r="G151" s="47"/>
      <c r="H151" s="47"/>
      <c r="I151" s="47"/>
      <c r="J151" s="47"/>
      <c r="K151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</row>
    <row r="152" spans="2:37" ht="12.75">
      <c r="B152" s="47"/>
      <c r="C152" s="47"/>
      <c r="D152" s="47"/>
      <c r="E152" s="47"/>
      <c r="F152" s="47"/>
      <c r="G152" s="47"/>
      <c r="H152" s="47"/>
      <c r="I152" s="47"/>
      <c r="J152" s="47"/>
      <c r="K152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</row>
    <row r="153" spans="2:37" ht="12.75">
      <c r="B153" s="47"/>
      <c r="C153" s="47"/>
      <c r="D153" s="47"/>
      <c r="E153" s="47"/>
      <c r="F153" s="47"/>
      <c r="G153" s="47"/>
      <c r="H153" s="47"/>
      <c r="I153" s="47"/>
      <c r="J153" s="47"/>
      <c r="K153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</row>
    <row r="154" spans="2:37" ht="12.75">
      <c r="B154" s="47"/>
      <c r="C154" s="47"/>
      <c r="D154" s="47"/>
      <c r="E154" s="47"/>
      <c r="F154" s="47"/>
      <c r="G154" s="47"/>
      <c r="H154" s="47"/>
      <c r="I154" s="47"/>
      <c r="J154" s="47"/>
      <c r="K154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</row>
    <row r="155" spans="2:37" ht="12.75">
      <c r="B155" s="47"/>
      <c r="C155" s="47"/>
      <c r="D155" s="47"/>
      <c r="E155" s="47"/>
      <c r="F155" s="47"/>
      <c r="G155" s="47"/>
      <c r="H155" s="47"/>
      <c r="I155" s="47"/>
      <c r="J155" s="47"/>
      <c r="K155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</row>
    <row r="156" spans="2:37" ht="12.75">
      <c r="B156" s="47"/>
      <c r="C156" s="47"/>
      <c r="D156" s="47"/>
      <c r="E156" s="47"/>
      <c r="F156" s="47"/>
      <c r="G156" s="47"/>
      <c r="H156" s="47"/>
      <c r="I156" s="47"/>
      <c r="J156" s="47"/>
      <c r="K156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</row>
    <row r="157" spans="2:37" ht="12.75">
      <c r="B157" s="47"/>
      <c r="C157" s="47"/>
      <c r="D157" s="47"/>
      <c r="E157" s="47"/>
      <c r="F157" s="47"/>
      <c r="G157" s="47"/>
      <c r="H157" s="47"/>
      <c r="I157" s="47"/>
      <c r="J157" s="47"/>
      <c r="K15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</row>
    <row r="158" spans="2:37" ht="12.75">
      <c r="B158" s="47"/>
      <c r="C158" s="47"/>
      <c r="D158" s="47"/>
      <c r="E158" s="47"/>
      <c r="F158" s="47"/>
      <c r="G158" s="47"/>
      <c r="H158" s="47"/>
      <c r="I158" s="47"/>
      <c r="J158" s="47"/>
      <c r="K158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</row>
    <row r="159" spans="2:37" ht="12.75">
      <c r="B159" s="47"/>
      <c r="C159" s="47"/>
      <c r="D159" s="47"/>
      <c r="E159" s="47"/>
      <c r="F159" s="47"/>
      <c r="G159" s="47"/>
      <c r="H159" s="47"/>
      <c r="I159" s="47"/>
      <c r="J159" s="47"/>
      <c r="K159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</row>
    <row r="160" spans="2:37" ht="12.75">
      <c r="B160" s="47"/>
      <c r="C160" s="47"/>
      <c r="D160" s="47"/>
      <c r="E160" s="47"/>
      <c r="F160" s="47"/>
      <c r="G160" s="47"/>
      <c r="H160" s="47"/>
      <c r="I160" s="47"/>
      <c r="J160" s="47"/>
      <c r="K160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</row>
    <row r="161" spans="2:37" ht="12.75">
      <c r="B161" s="47"/>
      <c r="C161" s="47"/>
      <c r="D161" s="47"/>
      <c r="E161" s="47"/>
      <c r="F161" s="47"/>
      <c r="G161" s="47"/>
      <c r="H161" s="47"/>
      <c r="I161" s="47"/>
      <c r="J161" s="47"/>
      <c r="K161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</row>
    <row r="162" spans="2:37" ht="12.75">
      <c r="B162" s="47"/>
      <c r="C162" s="47"/>
      <c r="D162" s="47"/>
      <c r="E162" s="47"/>
      <c r="F162" s="47"/>
      <c r="G162" s="47"/>
      <c r="H162" s="47"/>
      <c r="I162" s="47"/>
      <c r="J162" s="47"/>
      <c r="K162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</row>
    <row r="163" spans="2:37" ht="12.75">
      <c r="B163" s="47"/>
      <c r="C163" s="47"/>
      <c r="D163" s="47"/>
      <c r="E163" s="47"/>
      <c r="F163" s="47"/>
      <c r="G163" s="47"/>
      <c r="H163" s="47"/>
      <c r="I163" s="47"/>
      <c r="J163" s="47"/>
      <c r="K163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</row>
    <row r="164" spans="2:37" ht="12.75">
      <c r="B164" s="47"/>
      <c r="C164" s="47"/>
      <c r="D164" s="47"/>
      <c r="E164" s="47"/>
      <c r="F164" s="47"/>
      <c r="G164" s="47"/>
      <c r="H164" s="47"/>
      <c r="I164" s="47"/>
      <c r="J164" s="47"/>
      <c r="K164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</row>
    <row r="165" spans="2:37" ht="12.75">
      <c r="B165" s="47"/>
      <c r="C165" s="47"/>
      <c r="D165" s="47"/>
      <c r="E165" s="47"/>
      <c r="F165" s="47"/>
      <c r="G165" s="47"/>
      <c r="H165" s="47"/>
      <c r="I165" s="47"/>
      <c r="J165" s="47"/>
      <c r="K165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</row>
    <row r="166" spans="2:37" ht="12.75">
      <c r="B166" s="47"/>
      <c r="C166" s="47"/>
      <c r="D166" s="47"/>
      <c r="E166" s="47"/>
      <c r="F166" s="47"/>
      <c r="G166" s="47"/>
      <c r="H166" s="47"/>
      <c r="I166" s="47"/>
      <c r="J166" s="47"/>
      <c r="K166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</row>
    <row r="167" spans="2:37" ht="12.75">
      <c r="B167" s="47"/>
      <c r="C167" s="47"/>
      <c r="D167" s="47"/>
      <c r="E167" s="47"/>
      <c r="F167" s="47"/>
      <c r="G167" s="47"/>
      <c r="H167" s="47"/>
      <c r="I167" s="47"/>
      <c r="J167" s="47"/>
      <c r="K16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</row>
    <row r="168" spans="2:37" ht="12.75">
      <c r="B168" s="47"/>
      <c r="C168" s="47"/>
      <c r="D168" s="47"/>
      <c r="E168" s="47"/>
      <c r="F168" s="47"/>
      <c r="G168" s="47"/>
      <c r="H168" s="47"/>
      <c r="I168" s="47"/>
      <c r="J168" s="47"/>
      <c r="K168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</row>
    <row r="169" spans="2:37" ht="12.75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</row>
    <row r="170" spans="2:37" ht="12.75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</row>
    <row r="171" spans="2:37" ht="12.75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</row>
    <row r="172" spans="2:37" ht="12.75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</row>
    <row r="173" spans="2:37" ht="12.75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</row>
    <row r="174" spans="2:37" ht="12.75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</row>
    <row r="175" spans="2:37" ht="12.75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</row>
    <row r="176" spans="2:37" ht="12.75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</row>
    <row r="177" spans="2:37" ht="12.75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</row>
    <row r="178" spans="2:37" ht="12.75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</row>
    <row r="179" spans="2:37" ht="12.75"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</row>
    <row r="180" spans="2:37" ht="12.75"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</row>
    <row r="181" spans="2:37" ht="12.75"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</row>
    <row r="182" spans="2:37" ht="12.75"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</row>
    <row r="183" spans="2:37" ht="12.75"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</row>
    <row r="184" spans="2:37" ht="12.75"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</row>
    <row r="185" spans="2:37" ht="12.75"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</row>
    <row r="186" spans="2:37" ht="12.75"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</row>
    <row r="187" spans="2:37" ht="12.75"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</row>
    <row r="188" spans="2:37" ht="12.75"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</row>
    <row r="189" spans="2:37" ht="12.75"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</row>
    <row r="190" spans="2:37" ht="12.75"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</row>
    <row r="191" spans="2:37" ht="12.75"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</row>
    <row r="192" spans="2:37" ht="12.7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</row>
    <row r="193" spans="2:37" ht="12.75"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</row>
    <row r="194" spans="2:37" ht="12.7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</row>
    <row r="195" spans="2:37" ht="12.7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</row>
    <row r="196" spans="2:37" ht="12.7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</row>
    <row r="197" spans="2:37" ht="12.7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</row>
    <row r="198" spans="2:37" ht="12.75"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</row>
    <row r="199" spans="2:37" ht="12.75"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</row>
    <row r="200" spans="2:37" ht="12.75"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</row>
    <row r="201" spans="2:37" ht="12.75"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</row>
    <row r="202" spans="2:37" ht="12.75"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</row>
    <row r="203" spans="2:37" ht="12.75"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</row>
    <row r="204" spans="2:37" ht="12.75"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</row>
    <row r="205" spans="2:37" ht="12.75"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</row>
    <row r="206" spans="2:37" ht="12.75"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</row>
    <row r="207" spans="2:37" ht="12.75"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</row>
    <row r="208" spans="2:37" ht="12.75"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</row>
    <row r="209" spans="2:37" ht="12.75"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</row>
    <row r="210" spans="2:37" ht="12.75"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</row>
    <row r="211" spans="2:37" ht="12.75"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</row>
    <row r="212" spans="2:37" ht="12.75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</row>
    <row r="213" spans="2:37" ht="12.75"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</row>
    <row r="214" spans="2:37" ht="12.75"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</row>
    <row r="215" spans="2:37" ht="12.75"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</row>
    <row r="216" spans="2:37" ht="12.75"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</row>
    <row r="217" spans="2:37" ht="12.75"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</row>
    <row r="218" spans="2:37" ht="12.75"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</row>
    <row r="219" spans="2:37" ht="12.75"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</row>
    <row r="220" spans="2:37" ht="12.75"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</row>
    <row r="221" spans="2:37" ht="12.75"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</row>
    <row r="222" spans="2:37" ht="12.75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</row>
    <row r="223" spans="2:37" ht="12.75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</row>
    <row r="224" spans="2:37" ht="12.75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</row>
    <row r="225" spans="2:37" ht="12.75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</row>
    <row r="226" spans="2:37" ht="12.75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</row>
    <row r="227" spans="2:37" ht="12.75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</row>
    <row r="228" spans="2:37" ht="12.75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</row>
    <row r="229" spans="2:37" ht="12.75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</row>
    <row r="230" spans="2:37" ht="12.75"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</row>
    <row r="231" spans="2:37" ht="12.75"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</row>
    <row r="232" spans="2:37" ht="12.75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</row>
    <row r="233" spans="2:37" ht="12.75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</row>
    <row r="234" spans="2:37" ht="12.75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</row>
    <row r="235" spans="2:37" ht="12.75"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</row>
    <row r="236" spans="2:37" ht="12.75"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</row>
    <row r="237" spans="2:37" ht="12.75"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</row>
    <row r="238" spans="2:37" ht="12.75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</row>
    <row r="239" spans="2:37" ht="12.75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</row>
    <row r="240" spans="2:37" ht="12.75"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</row>
    <row r="241" spans="2:37" ht="12.75"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</row>
    <row r="242" spans="2:37" ht="12.75"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</row>
    <row r="243" spans="2:37" ht="12.75"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</row>
    <row r="244" spans="2:37" ht="12.75"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</row>
    <row r="245" spans="2:37" ht="12.75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</row>
    <row r="246" spans="2:37" ht="12.75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</row>
    <row r="247" spans="2:37" ht="12.75"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</row>
    <row r="248" spans="2:37" ht="12.75"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</row>
    <row r="249" spans="2:37" ht="12.75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</row>
    <row r="250" spans="2:37" ht="12.75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</row>
    <row r="251" spans="2:37" ht="12.75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</row>
    <row r="252" spans="2:37" ht="12.75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</row>
    <row r="253" spans="2:37" ht="12.75"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</row>
    <row r="254" spans="2:37" ht="12.75"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</row>
    <row r="255" spans="2:37" ht="12.75"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</row>
    <row r="256" spans="2:37" ht="12.75"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</row>
    <row r="257" spans="2:37" ht="12.75"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</row>
    <row r="258" spans="2:37" ht="12.75"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</row>
    <row r="259" spans="2:37" ht="12.75"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</row>
    <row r="260" spans="2:37" ht="12.75"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</row>
    <row r="261" spans="2:37" ht="12.75"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</row>
    <row r="262" spans="2:37" ht="12.75"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</row>
    <row r="263" spans="2:37" ht="12.75"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</row>
    <row r="264" spans="2:37" ht="12.75"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</row>
    <row r="265" spans="2:37" ht="12.75"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</row>
    <row r="266" spans="2:37" ht="12.75"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</row>
    <row r="267" spans="2:37" ht="12.75"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</row>
    <row r="268" spans="2:37" ht="12.75"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</row>
    <row r="269" spans="2:37" ht="12.75"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</row>
    <row r="270" spans="2:37" ht="12.75"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</row>
    <row r="271" spans="2:37" ht="12.75"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</row>
    <row r="272" spans="2:37" ht="12.75"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</row>
    <row r="273" spans="2:37" ht="12.75"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</row>
    <row r="274" spans="2:37" ht="12.75"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</row>
    <row r="275" spans="2:37" ht="12.75"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</row>
    <row r="276" spans="2:37" ht="12.75"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</row>
    <row r="277" spans="2:37" ht="12.75"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</row>
    <row r="278" spans="2:37" ht="12.75"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</row>
    <row r="279" spans="2:37" ht="12.75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</row>
    <row r="280" spans="2:37" ht="12.75"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</row>
    <row r="281" spans="2:37" ht="12.75"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</row>
    <row r="282" spans="2:37" ht="12.75"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</row>
    <row r="283" spans="2:37" ht="12.75"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</row>
    <row r="284" spans="2:37" ht="12.75"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</row>
    <row r="285" spans="2:37" ht="12.75"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</row>
    <row r="286" spans="2:37" ht="12.75"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</row>
    <row r="287" spans="2:37" ht="12.75"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</row>
    <row r="288" spans="2:37" ht="12.75"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</row>
    <row r="289" spans="2:37" ht="12.75"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</row>
    <row r="290" spans="2:37" ht="12.75"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</row>
    <row r="291" spans="2:37" ht="12.75"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</row>
    <row r="292" spans="2:37" ht="12.75"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</row>
    <row r="293" spans="2:37" ht="12.75"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</row>
    <row r="294" spans="2:37" ht="12.75"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</row>
    <row r="295" spans="2:37" ht="12.75"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</row>
    <row r="296" spans="2:37" ht="12.75"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</row>
    <row r="297" spans="2:37" ht="12.75"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</row>
    <row r="298" spans="2:37" ht="12.75"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</row>
    <row r="299" spans="2:37" ht="12.75"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</row>
    <row r="300" spans="2:37" ht="12.75"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</row>
    <row r="301" spans="2:37" ht="12.75"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</row>
    <row r="302" spans="2:37" ht="12.75"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</row>
    <row r="303" spans="2:37" ht="12.75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</row>
    <row r="304" spans="2:37" ht="12.75"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</row>
    <row r="305" spans="2:37" ht="12.75"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</row>
    <row r="306" spans="2:37" ht="12.75"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</row>
    <row r="307" spans="2:37" ht="12.75"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</row>
    <row r="308" spans="2:37" ht="12.75"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</row>
    <row r="309" spans="2:37" ht="12.75"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</row>
    <row r="310" spans="2:37" ht="12.75"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</row>
    <row r="311" spans="2:37" ht="12.75"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</row>
    <row r="312" spans="2:37" ht="12.75"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</row>
    <row r="313" spans="2:37" ht="12.75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</row>
    <row r="314" spans="2:37" ht="12.75"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</row>
    <row r="315" spans="2:37" ht="12.75"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</row>
    <row r="316" spans="2:37" ht="12.75"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</row>
    <row r="317" spans="2:37" ht="12.75"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</row>
    <row r="318" spans="2:37" ht="12.75"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</row>
    <row r="319" spans="2:37" ht="12.75"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</row>
    <row r="320" spans="2:37" ht="12.75"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</row>
    <row r="321" spans="2:37" ht="12.75"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</row>
    <row r="322" spans="2:37" ht="12.75"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</row>
    <row r="323" spans="2:37" ht="12.75"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</row>
    <row r="324" spans="2:37" ht="12.75"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</row>
    <row r="325" spans="2:37" ht="12.75"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</row>
    <row r="326" spans="2:37" ht="12.75"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</row>
    <row r="327" spans="2:37" ht="12.75"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</row>
    <row r="328" spans="2:37" ht="12.75"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</row>
    <row r="329" spans="2:37" ht="12.75"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</row>
    <row r="330" spans="2:37" ht="12.75"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</row>
    <row r="331" spans="2:37" ht="12.75"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</row>
    <row r="332" spans="2:37" ht="12.75"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</row>
    <row r="333" spans="2:37" ht="12.75"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</row>
    <row r="334" spans="2:37" ht="12.75"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</row>
    <row r="335" spans="2:37" ht="12.75"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</row>
    <row r="336" spans="2:37" ht="12.75"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</row>
    <row r="337" spans="2:37" ht="12.75"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</row>
    <row r="338" spans="2:37" ht="12.75"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</row>
    <row r="339" spans="2:37" ht="12.75"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</row>
    <row r="340" spans="2:37" ht="12.75"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</row>
    <row r="341" spans="2:37" ht="12.75"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</row>
    <row r="342" spans="2:37" ht="12.75"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</row>
    <row r="343" spans="2:37" ht="12.75"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</row>
    <row r="344" spans="2:37" ht="12.75"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</row>
    <row r="345" spans="2:37" ht="12.75"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</row>
    <row r="346" spans="2:37" ht="12.75"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</row>
    <row r="347" spans="2:37" ht="12.75"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</row>
    <row r="348" spans="2:37" ht="12.75"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</row>
    <row r="349" spans="2:37" ht="12.75"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</row>
    <row r="350" spans="2:37" ht="12.75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</row>
    <row r="351" spans="2:37" ht="12.75"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</row>
    <row r="352" spans="2:37" ht="12.75"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</row>
    <row r="353" spans="2:37" ht="12.75"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</row>
    <row r="354" spans="2:37" ht="12.75"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</row>
    <row r="355" spans="2:37" ht="12.75"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</row>
    <row r="356" spans="2:37" ht="12.75"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</row>
    <row r="357" spans="2:37" ht="12.75"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</row>
    <row r="358" spans="2:37" ht="12.75"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</row>
    <row r="359" spans="2:37" ht="12.75"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</row>
    <row r="360" spans="2:37" ht="12.75"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</row>
    <row r="361" spans="2:37" ht="12.75"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</row>
    <row r="362" spans="2:37" ht="12.75"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</row>
    <row r="363" spans="2:37" ht="12.75"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</row>
    <row r="364" spans="2:37" ht="12.75"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</row>
    <row r="365" spans="2:37" ht="12.75"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</row>
    <row r="366" spans="2:37" ht="12.75"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</row>
    <row r="367" spans="2:37" ht="12.75"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</row>
    <row r="368" spans="2:37" ht="12.75"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</row>
    <row r="369" spans="2:37" ht="12.75"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</row>
    <row r="370" spans="2:37" ht="12.75"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</row>
    <row r="371" spans="2:37" ht="12.75"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</row>
    <row r="372" spans="2:37" ht="12.75"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</row>
    <row r="373" spans="2:37" ht="12.75"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</row>
    <row r="374" spans="2:37" ht="12.75"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</row>
    <row r="375" spans="2:37" ht="12.75"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</row>
    <row r="376" spans="2:37" ht="12.75"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</row>
    <row r="377" spans="2:37" ht="12.75"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</row>
    <row r="378" spans="2:37" ht="12.75"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</row>
    <row r="379" spans="2:37" ht="12.75"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</row>
    <row r="380" spans="2:37" ht="12.75"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</row>
    <row r="381" spans="2:37" ht="12.75"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</row>
    <row r="382" spans="2:37" ht="12.75"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</row>
    <row r="383" spans="2:37" ht="12.75"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</row>
    <row r="384" spans="2:37" ht="12.75"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</row>
    <row r="385" spans="2:37" ht="12.75"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</row>
    <row r="386" spans="2:37" ht="12.75"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</row>
    <row r="387" spans="2:37" ht="12.75"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</row>
    <row r="388" spans="2:37" ht="12.75"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</row>
    <row r="389" spans="2:37" ht="12.75"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</row>
    <row r="390" spans="2:37" ht="12.75"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</row>
    <row r="391" spans="2:37" ht="12.75"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</row>
    <row r="392" spans="2:37" ht="12.75"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</row>
    <row r="393" spans="2:37" ht="12.75"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</row>
    <row r="394" spans="2:37" ht="12.75"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</row>
    <row r="395" spans="2:37" ht="12.75"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</row>
    <row r="396" spans="2:37" ht="12.75"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</row>
    <row r="397" spans="2:37" ht="12.75"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</row>
    <row r="398" spans="2:37" ht="12.75"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</row>
    <row r="399" spans="2:37" ht="12.75"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</row>
    <row r="400" spans="2:37" ht="12.75"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</row>
    <row r="401" spans="2:37" ht="12.75"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</row>
    <row r="402" spans="2:37" ht="12.75"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</row>
    <row r="403" spans="2:37" ht="12.75"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</row>
    <row r="404" spans="2:37" ht="12.75"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</row>
    <row r="405" spans="2:37" ht="12.75"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</row>
    <row r="406" spans="2:37" ht="12.75"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</row>
    <row r="407" spans="2:37" ht="12.75"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</row>
    <row r="408" spans="2:37" ht="12.75"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</row>
    <row r="409" spans="2:37" ht="12.75"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</row>
    <row r="410" spans="2:37" ht="12.75"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</row>
    <row r="411" spans="2:37" ht="12.75"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</row>
    <row r="412" spans="2:37" ht="12.75"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</row>
    <row r="413" spans="2:37" ht="12.75"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</row>
    <row r="414" spans="2:37" ht="12.75"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</row>
    <row r="624" ht="12.75">
      <c r="AY624"/>
    </row>
    <row r="625" ht="12.75">
      <c r="AY625"/>
    </row>
    <row r="626" ht="12.75">
      <c r="AY626"/>
    </row>
    <row r="627" ht="12.75">
      <c r="AY627"/>
    </row>
    <row r="628" ht="12.75">
      <c r="AY628"/>
    </row>
    <row r="629" ht="12.75">
      <c r="AY629"/>
    </row>
    <row r="630" ht="12.75">
      <c r="AY630"/>
    </row>
    <row r="631" ht="12.75">
      <c r="AY631"/>
    </row>
    <row r="632" ht="12.75">
      <c r="AY632"/>
    </row>
    <row r="633" ht="12.75">
      <c r="AY633"/>
    </row>
    <row r="634" ht="12.75">
      <c r="AY634"/>
    </row>
    <row r="635" ht="12.75">
      <c r="AY635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spans="1:2" ht="12.75">
      <c r="A800" s="1"/>
      <c r="B800" s="47"/>
    </row>
    <row r="801" spans="1:2" ht="12.75">
      <c r="A801" s="1"/>
      <c r="B801" s="47"/>
    </row>
    <row r="802" ht="12.75">
      <c r="B802" s="47"/>
    </row>
    <row r="803" ht="12.75">
      <c r="B803" s="47"/>
    </row>
    <row r="804" ht="12.75">
      <c r="B804" s="47"/>
    </row>
    <row r="805" ht="12.75">
      <c r="B805" s="47"/>
    </row>
    <row r="806" ht="12.75">
      <c r="B806" s="47"/>
    </row>
    <row r="807" spans="2:46" ht="12.75"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</row>
    <row r="808" spans="2:46" ht="12.75"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</row>
    <row r="809" spans="2:46" ht="12.75"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</row>
    <row r="810" spans="2:46" ht="12.75"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</row>
    <row r="811" spans="2:46" ht="12.75"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</row>
    <row r="812" spans="2:46" ht="12.75"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</row>
    <row r="813" spans="2:46" ht="12.75"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</row>
    <row r="814" spans="2:34" ht="12.75"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</row>
    <row r="815" spans="2:34" ht="12.75"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</row>
    <row r="816" spans="2:34" ht="12.75"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</row>
    <row r="817" spans="2:34" ht="12.75"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</row>
    <row r="818" spans="2:34" ht="12.75"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</row>
    <row r="819" spans="2:34" ht="12.75"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</row>
    <row r="820" spans="2:34" ht="12.75"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</row>
    <row r="821" spans="2:34" ht="12.75"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</row>
    <row r="822" spans="2:34" ht="12.75"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</row>
    <row r="823" spans="2:34" ht="12.75"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</row>
    <row r="824" spans="2:34" ht="12.75"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</row>
    <row r="825" spans="2:34" ht="12.75"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</row>
    <row r="826" spans="2:34" ht="12.75"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</row>
    <row r="827" spans="2:34" ht="12.75"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</row>
    <row r="828" spans="2:34" ht="12.75"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</row>
    <row r="829" spans="2:34" ht="12.75"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</row>
    <row r="830" spans="2:34" ht="12.75"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</row>
    <row r="831" spans="2:34" ht="12.75"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</row>
    <row r="832" spans="2:34" ht="12.75"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</row>
    <row r="833" spans="2:34" ht="12.75"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</row>
    <row r="834" spans="2:34" ht="12.75"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</row>
    <row r="835" spans="2:34" ht="12.75"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</row>
    <row r="836" spans="2:34" ht="12.75"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</row>
    <row r="837" spans="2:34" ht="12.75"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</row>
    <row r="838" spans="2:34" ht="12.75"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</row>
    <row r="839" spans="2:34" ht="12.75"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</row>
    <row r="840" spans="2:34" ht="12.75"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</row>
    <row r="841" spans="2:34" ht="12.75"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</row>
    <row r="842" spans="2:34" ht="12.75"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</row>
    <row r="843" spans="2:34" ht="12.75"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</row>
    <row r="844" spans="2:34" ht="12.75"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</row>
    <row r="845" spans="2:34" ht="12.75"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</row>
    <row r="846" spans="2:34" ht="12.75"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</row>
    <row r="847" spans="2:34" ht="12.75"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</row>
    <row r="848" spans="2:34" ht="12.75"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</row>
    <row r="849" spans="2:34" ht="12.75"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</row>
    <row r="850" spans="2:34" ht="12.75"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</row>
    <row r="851" spans="2:34" ht="12.75"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</row>
    <row r="852" spans="2:34" ht="12.75"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</row>
    <row r="853" spans="2:34" ht="12.75"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</row>
    <row r="854" spans="2:34" ht="12.75"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</row>
    <row r="855" spans="2:34" ht="12.75"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</row>
    <row r="856" spans="2:34" ht="12.75"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</row>
    <row r="857" spans="2:34" ht="12.75"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</row>
    <row r="858" spans="2:34" ht="12.75"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</row>
    <row r="859" spans="2:34" ht="12.75"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</row>
    <row r="860" spans="2:34" ht="12.75"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</row>
    <row r="861" spans="2:34" ht="12.75"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</row>
    <row r="862" spans="2:34" ht="12.75"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</row>
    <row r="863" spans="2:34" ht="12.75"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</row>
    <row r="864" spans="2:34" ht="12.75"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</row>
    <row r="865" spans="2:34" ht="12.75"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</row>
    <row r="866" spans="2:34" ht="12.75"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</row>
    <row r="867" spans="2:34" ht="12.75"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</row>
    <row r="868" spans="2:34" ht="12.75"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</row>
    <row r="869" spans="2:34" ht="12.75"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</row>
    <row r="870" spans="2:34" ht="12.75"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</row>
    <row r="871" spans="2:34" ht="12.75"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</row>
    <row r="872" spans="2:34" ht="12.75"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</row>
    <row r="873" spans="2:34" ht="12.75"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</row>
    <row r="874" spans="2:34" ht="12.75"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</row>
    <row r="875" spans="2:34" ht="12.75"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</row>
    <row r="876" spans="2:34" ht="12.75"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</row>
    <row r="877" spans="2:34" ht="12.75"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</row>
    <row r="878" spans="2:34" ht="12.75"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</row>
    <row r="879" spans="2:34" ht="12.75"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</row>
    <row r="880" spans="2:34" ht="12.75"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</row>
    <row r="881" spans="2:34" ht="12.75"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</row>
    <row r="882" spans="2:34" ht="12.75"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</row>
    <row r="883" spans="2:34" ht="12.75"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</row>
    <row r="884" spans="2:34" ht="12.75"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</row>
    <row r="885" spans="2:34" ht="12.75"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</row>
    <row r="886" spans="2:34" ht="12.75"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</row>
    <row r="887" spans="2:34" ht="12.75"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</row>
    <row r="888" spans="2:34" ht="12.75"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</row>
  </sheetData>
  <printOptions/>
  <pageMargins left="0.75" right="0.75" top="1" bottom="1" header="0.5" footer="0.5"/>
  <pageSetup horizontalDpi="120" verticalDpi="12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8:M76"/>
  <sheetViews>
    <sheetView workbookViewId="0" topLeftCell="A1">
      <selection activeCell="A48" sqref="A48:M76"/>
    </sheetView>
  </sheetViews>
  <sheetFormatPr defaultColWidth="9.140625" defaultRowHeight="12.75"/>
  <sheetData>
    <row r="48" spans="1:13" ht="15.75">
      <c r="A48" s="5">
        <v>21</v>
      </c>
      <c r="B48" s="1" t="s">
        <v>159</v>
      </c>
      <c r="C48" t="s">
        <v>26</v>
      </c>
      <c r="D48" s="1">
        <v>2</v>
      </c>
      <c r="E48" s="1" t="s">
        <v>160</v>
      </c>
      <c r="F48" s="1"/>
      <c r="G48" s="1"/>
      <c r="H48" s="1"/>
      <c r="I48" s="1"/>
      <c r="J48" t="s">
        <v>161</v>
      </c>
      <c r="K48" s="1"/>
      <c r="L48" s="1"/>
      <c r="M48" s="1"/>
    </row>
    <row r="49" spans="1:13" ht="15.75">
      <c r="A49" s="5">
        <v>22</v>
      </c>
      <c r="B49" s="1" t="s">
        <v>162</v>
      </c>
      <c r="D49" s="1"/>
      <c r="E49" s="1"/>
      <c r="F49" s="1"/>
      <c r="G49" s="1"/>
      <c r="H49" s="1"/>
      <c r="I49" s="1"/>
      <c r="J49" t="s">
        <v>163</v>
      </c>
      <c r="K49" s="1"/>
      <c r="L49" s="1"/>
      <c r="M49" s="1"/>
    </row>
    <row r="50" spans="1:13" ht="15.75">
      <c r="A50" s="5">
        <v>23</v>
      </c>
      <c r="B50" s="1" t="s">
        <v>164</v>
      </c>
      <c r="D50" s="1"/>
      <c r="E50" s="1"/>
      <c r="F50" s="1"/>
      <c r="G50" s="1"/>
      <c r="H50" s="1"/>
      <c r="I50" s="1"/>
      <c r="J50" t="s">
        <v>165</v>
      </c>
      <c r="K50" s="1"/>
      <c r="L50" s="1"/>
      <c r="M50" s="1"/>
    </row>
    <row r="51" spans="1:13" ht="15.75">
      <c r="A51" s="5">
        <v>24</v>
      </c>
      <c r="B51" s="1" t="s">
        <v>166</v>
      </c>
      <c r="D51" s="1"/>
      <c r="E51" s="1"/>
      <c r="F51" s="1"/>
      <c r="G51" s="1"/>
      <c r="H51" s="1"/>
      <c r="I51" s="1"/>
      <c r="J51" t="s">
        <v>167</v>
      </c>
      <c r="K51" s="1"/>
      <c r="L51" s="1"/>
      <c r="M51" s="1"/>
    </row>
    <row r="52" spans="1:13" ht="15.75">
      <c r="A52" s="5">
        <v>25</v>
      </c>
      <c r="B52" s="1" t="s">
        <v>168</v>
      </c>
      <c r="D52" s="1"/>
      <c r="E52" s="1"/>
      <c r="F52" s="1"/>
      <c r="G52" s="1"/>
      <c r="H52" s="1"/>
      <c r="I52" s="1"/>
      <c r="J52" t="s">
        <v>169</v>
      </c>
      <c r="K52" s="1"/>
      <c r="L52" s="1"/>
      <c r="M52" s="1"/>
    </row>
    <row r="53" spans="1:13" ht="12.75">
      <c r="A53" s="5">
        <v>26</v>
      </c>
      <c r="B53" s="1" t="s">
        <v>170</v>
      </c>
      <c r="D53" s="1"/>
      <c r="E53" s="1"/>
      <c r="F53" s="1"/>
      <c r="G53" s="1"/>
      <c r="H53" s="1"/>
      <c r="I53" s="1"/>
      <c r="J53" t="s">
        <v>171</v>
      </c>
      <c r="K53" s="1"/>
      <c r="L53" s="1"/>
      <c r="M53" s="1"/>
    </row>
    <row r="54" spans="1:13" ht="15.75">
      <c r="A54" s="5">
        <v>27</v>
      </c>
      <c r="B54" s="1" t="s">
        <v>172</v>
      </c>
      <c r="D54" s="1"/>
      <c r="E54" s="1"/>
      <c r="F54" s="1"/>
      <c r="G54" s="1"/>
      <c r="H54" s="1"/>
      <c r="I54" s="1"/>
      <c r="J54" t="s">
        <v>173</v>
      </c>
      <c r="K54" s="1"/>
      <c r="L54" s="1"/>
      <c r="M54" s="1"/>
    </row>
    <row r="55" spans="1:13" ht="15.75">
      <c r="A55" s="5">
        <v>28</v>
      </c>
      <c r="B55" s="1" t="s">
        <v>174</v>
      </c>
      <c r="D55" s="1"/>
      <c r="E55" s="1"/>
      <c r="F55" s="1"/>
      <c r="G55" s="1"/>
      <c r="H55" s="1"/>
      <c r="I55" s="1"/>
      <c r="J55" t="s">
        <v>175</v>
      </c>
      <c r="K55" s="1"/>
      <c r="L55" s="1"/>
      <c r="M55" s="1"/>
    </row>
    <row r="56" spans="1:13" ht="15.75">
      <c r="A56" s="5">
        <v>29</v>
      </c>
      <c r="B56" s="1" t="s">
        <v>176</v>
      </c>
      <c r="D56" s="1"/>
      <c r="E56" s="1"/>
      <c r="F56" s="1"/>
      <c r="G56" s="1"/>
      <c r="H56" s="1"/>
      <c r="I56" s="1"/>
      <c r="J56" t="s">
        <v>177</v>
      </c>
      <c r="K56" s="1"/>
      <c r="L56" s="1"/>
      <c r="M56" s="1"/>
    </row>
    <row r="57" spans="1:13" ht="15.75">
      <c r="A57" s="5">
        <v>30</v>
      </c>
      <c r="B57" s="1" t="s">
        <v>178</v>
      </c>
      <c r="D57" s="1"/>
      <c r="E57" s="1"/>
      <c r="F57" s="1"/>
      <c r="G57" s="1"/>
      <c r="H57" s="1"/>
      <c r="I57" s="1"/>
      <c r="J57" t="s">
        <v>179</v>
      </c>
      <c r="K57" s="1"/>
      <c r="L57" s="1"/>
      <c r="M57" s="1"/>
    </row>
    <row r="58" spans="1:13" ht="15.75">
      <c r="A58" s="5">
        <v>31</v>
      </c>
      <c r="B58" s="1" t="s">
        <v>180</v>
      </c>
      <c r="D58" s="1"/>
      <c r="E58" s="1"/>
      <c r="F58" s="1"/>
      <c r="G58" s="1"/>
      <c r="H58" s="1"/>
      <c r="I58" s="1"/>
      <c r="J58" t="s">
        <v>181</v>
      </c>
      <c r="K58" s="1"/>
      <c r="L58" s="1"/>
      <c r="M58" s="1"/>
    </row>
    <row r="59" spans="1:13" ht="15.75">
      <c r="A59" s="5">
        <v>32</v>
      </c>
      <c r="B59" s="1" t="s">
        <v>162</v>
      </c>
      <c r="D59" s="1"/>
      <c r="E59" s="1"/>
      <c r="F59" s="1"/>
      <c r="G59" s="1"/>
      <c r="H59" s="1"/>
      <c r="I59" s="1"/>
      <c r="J59" t="s">
        <v>163</v>
      </c>
      <c r="K59" s="1"/>
      <c r="L59" s="1"/>
      <c r="M59" s="1"/>
    </row>
    <row r="60" spans="1:13" ht="15.75">
      <c r="A60" s="5">
        <v>33</v>
      </c>
      <c r="B60" s="1" t="s">
        <v>182</v>
      </c>
      <c r="D60" s="1"/>
      <c r="E60" s="1"/>
      <c r="F60" s="1"/>
      <c r="G60" s="1"/>
      <c r="H60" s="1"/>
      <c r="I60" s="1"/>
      <c r="J60" t="s">
        <v>183</v>
      </c>
      <c r="K60" s="1"/>
      <c r="L60" s="1"/>
      <c r="M60" s="1"/>
    </row>
    <row r="61" spans="1:13" ht="15.75">
      <c r="A61" s="5">
        <v>34</v>
      </c>
      <c r="B61" s="1" t="s">
        <v>184</v>
      </c>
      <c r="D61" s="1"/>
      <c r="E61" s="1"/>
      <c r="F61" s="1"/>
      <c r="G61" s="1"/>
      <c r="H61" s="1"/>
      <c r="I61" s="1"/>
      <c r="J61" t="s">
        <v>185</v>
      </c>
      <c r="K61" s="1"/>
      <c r="L61" s="1"/>
      <c r="M61" s="1"/>
    </row>
    <row r="62" spans="1:13" ht="15.75">
      <c r="A62" s="5">
        <v>35</v>
      </c>
      <c r="B62" s="1" t="s">
        <v>186</v>
      </c>
      <c r="D62" s="1"/>
      <c r="E62" s="1"/>
      <c r="F62" s="1"/>
      <c r="G62" s="1"/>
      <c r="H62" s="1"/>
      <c r="I62" s="1"/>
      <c r="J62" t="s">
        <v>187</v>
      </c>
      <c r="K62" s="1"/>
      <c r="L62" s="1"/>
      <c r="M62" s="1"/>
    </row>
    <row r="63" spans="1:13" ht="15.75">
      <c r="A63" s="5">
        <v>36</v>
      </c>
      <c r="B63" s="1" t="s">
        <v>188</v>
      </c>
      <c r="D63" s="1"/>
      <c r="E63" s="1"/>
      <c r="F63" s="1"/>
      <c r="G63" s="1"/>
      <c r="H63" s="1"/>
      <c r="I63" s="1"/>
      <c r="J63" t="s">
        <v>189</v>
      </c>
      <c r="K63" s="1"/>
      <c r="L63" s="1"/>
      <c r="M63" s="1"/>
    </row>
    <row r="64" spans="1:13" ht="15.75">
      <c r="A64" s="5">
        <v>37</v>
      </c>
      <c r="B64" s="1" t="s">
        <v>190</v>
      </c>
      <c r="D64" s="1"/>
      <c r="E64" s="1"/>
      <c r="F64" s="1"/>
      <c r="G64" s="1"/>
      <c r="H64" s="1"/>
      <c r="I64" s="1"/>
      <c r="J64" t="s">
        <v>191</v>
      </c>
      <c r="K64" s="1"/>
      <c r="L64" s="1"/>
      <c r="M64" s="1"/>
    </row>
    <row r="65" spans="1:13" ht="15.75">
      <c r="A65" s="5">
        <v>38</v>
      </c>
      <c r="B65" s="1" t="s">
        <v>140</v>
      </c>
      <c r="D65" s="1"/>
      <c r="E65" s="1"/>
      <c r="F65" s="1"/>
      <c r="G65" s="1"/>
      <c r="H65" s="1"/>
      <c r="I65" s="1"/>
      <c r="J65" t="s">
        <v>141</v>
      </c>
      <c r="K65" s="1"/>
      <c r="L65" s="1"/>
      <c r="M65" s="1"/>
    </row>
    <row r="66" spans="1:13" ht="15.75">
      <c r="A66" s="5">
        <v>39</v>
      </c>
      <c r="B66" s="1" t="s">
        <v>142</v>
      </c>
      <c r="D66" s="1"/>
      <c r="E66" s="1"/>
      <c r="F66" s="1"/>
      <c r="G66" s="1"/>
      <c r="H66" s="1"/>
      <c r="I66" s="1"/>
      <c r="J66" t="s">
        <v>143</v>
      </c>
      <c r="K66" s="1"/>
      <c r="L66" s="1"/>
      <c r="M66" s="1"/>
    </row>
    <row r="67" spans="1:13" ht="15.75">
      <c r="A67" s="5">
        <v>40</v>
      </c>
      <c r="B67" s="1" t="s">
        <v>144</v>
      </c>
      <c r="D67" s="1"/>
      <c r="E67" s="1"/>
      <c r="F67" s="1"/>
      <c r="G67" s="1"/>
      <c r="H67" s="1"/>
      <c r="I67" s="1"/>
      <c r="J67" t="s">
        <v>145</v>
      </c>
      <c r="K67" s="1"/>
      <c r="L67" s="1"/>
      <c r="M67" s="1"/>
    </row>
    <row r="68" spans="1:13" ht="15.75">
      <c r="A68" s="5">
        <v>41</v>
      </c>
      <c r="B68" s="1" t="s">
        <v>192</v>
      </c>
      <c r="D68" s="1"/>
      <c r="E68" s="1"/>
      <c r="F68" s="1"/>
      <c r="G68" s="1"/>
      <c r="H68" s="1"/>
      <c r="I68" s="1"/>
      <c r="J68" t="s">
        <v>193</v>
      </c>
      <c r="K68" s="1"/>
      <c r="L68" s="1"/>
      <c r="M68" s="1"/>
    </row>
    <row r="69" spans="1:13" ht="12.75">
      <c r="A69" s="5">
        <v>42</v>
      </c>
      <c r="B69" s="1" t="s">
        <v>146</v>
      </c>
      <c r="D69" s="1"/>
      <c r="E69" s="1"/>
      <c r="F69" s="1"/>
      <c r="G69" s="1"/>
      <c r="H69" s="1"/>
      <c r="I69" s="1"/>
      <c r="J69" t="s">
        <v>147</v>
      </c>
      <c r="K69" s="1"/>
      <c r="L69" s="1"/>
      <c r="M69" s="1"/>
    </row>
    <row r="70" spans="1:13" ht="15.75">
      <c r="A70" s="5">
        <v>43</v>
      </c>
      <c r="B70" s="1" t="s">
        <v>166</v>
      </c>
      <c r="D70" s="1"/>
      <c r="E70" s="1"/>
      <c r="F70" s="1"/>
      <c r="G70" s="1"/>
      <c r="H70" s="1"/>
      <c r="I70" s="1"/>
      <c r="J70" t="s">
        <v>167</v>
      </c>
      <c r="K70" s="1"/>
      <c r="L70" s="1"/>
      <c r="M70" s="1"/>
    </row>
    <row r="71" spans="1:13" ht="15.75">
      <c r="A71" s="5">
        <v>44</v>
      </c>
      <c r="B71" s="1" t="s">
        <v>148</v>
      </c>
      <c r="D71" s="1"/>
      <c r="E71" s="1"/>
      <c r="F71" s="1"/>
      <c r="G71" s="1"/>
      <c r="H71" s="1"/>
      <c r="I71" s="1"/>
      <c r="J71" t="s">
        <v>149</v>
      </c>
      <c r="K71" s="1"/>
      <c r="L71" s="1"/>
      <c r="M71" s="1"/>
    </row>
    <row r="72" spans="1:13" ht="15.75">
      <c r="A72" s="5">
        <v>45</v>
      </c>
      <c r="B72" s="1" t="s">
        <v>150</v>
      </c>
      <c r="D72" s="1"/>
      <c r="E72" s="1"/>
      <c r="F72" s="1"/>
      <c r="G72" s="1"/>
      <c r="H72" s="1"/>
      <c r="I72" s="1"/>
      <c r="J72" t="s">
        <v>194</v>
      </c>
      <c r="K72" s="1"/>
      <c r="L72" s="1"/>
      <c r="M72" s="1"/>
    </row>
    <row r="73" spans="1:13" ht="15.75">
      <c r="A73" s="5">
        <v>46</v>
      </c>
      <c r="B73" s="1" t="s">
        <v>195</v>
      </c>
      <c r="D73" s="1"/>
      <c r="E73" s="1"/>
      <c r="F73" s="1"/>
      <c r="G73" s="1"/>
      <c r="H73" s="1"/>
      <c r="I73" s="1"/>
      <c r="J73" t="s">
        <v>196</v>
      </c>
      <c r="K73" s="1"/>
      <c r="L73" s="1"/>
      <c r="M73" s="1"/>
    </row>
    <row r="74" spans="1:13" ht="12.75">
      <c r="A74" s="5">
        <v>46</v>
      </c>
      <c r="B74" s="1" t="s">
        <v>152</v>
      </c>
      <c r="D74" s="1"/>
      <c r="E74" s="1"/>
      <c r="F74" s="1"/>
      <c r="G74" s="1"/>
      <c r="H74" s="1"/>
      <c r="I74" s="1"/>
      <c r="J74" t="s">
        <v>153</v>
      </c>
      <c r="K74" s="1"/>
      <c r="L74" s="1"/>
      <c r="M74" s="1"/>
    </row>
    <row r="75" spans="1:13" ht="15.75">
      <c r="A75" s="5">
        <v>48</v>
      </c>
      <c r="B75" s="1" t="s">
        <v>130</v>
      </c>
      <c r="D75" s="1"/>
      <c r="E75" s="1"/>
      <c r="F75" s="1"/>
      <c r="G75" s="1"/>
      <c r="H75" s="1"/>
      <c r="I75" s="1"/>
      <c r="J75" t="s">
        <v>154</v>
      </c>
      <c r="K75" s="1"/>
      <c r="L75" s="1"/>
      <c r="M75" s="1"/>
    </row>
    <row r="76" spans="1:13" ht="15.75">
      <c r="A76" s="5">
        <v>49</v>
      </c>
      <c r="B76" s="1" t="s">
        <v>197</v>
      </c>
      <c r="D76" s="1"/>
      <c r="E76" s="1"/>
      <c r="F76" s="1"/>
      <c r="G76" s="1"/>
      <c r="H76" s="1"/>
      <c r="I76" s="1"/>
      <c r="J76" t="s">
        <v>198</v>
      </c>
      <c r="K76" s="1"/>
      <c r="L76" s="1"/>
      <c r="M76" s="1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spectroscopic notation</dc:title>
  <dc:subject/>
  <dc:creator>Harlan Devore</dc:creator>
  <cp:keywords/>
  <dc:description/>
  <cp:lastModifiedBy>utente</cp:lastModifiedBy>
  <dcterms:created xsi:type="dcterms:W3CDTF">2001-04-09T02:05:40Z</dcterms:created>
  <dcterms:modified xsi:type="dcterms:W3CDTF">2007-06-06T17:09:04Z</dcterms:modified>
  <cp:category/>
  <cp:version/>
  <cp:contentType/>
  <cp:contentStatus/>
</cp:coreProperties>
</file>