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90" windowWidth="9720" windowHeight="6495" activeTab="0"/>
  </bookViews>
  <sheets>
    <sheet name="Velocità" sheetId="1" r:id="rId1"/>
    <sheet name="Grafico del movimento" sheetId="2" r:id="rId2"/>
  </sheets>
  <definedNames/>
  <calcPr fullCalcOnLoad="1"/>
</workbook>
</file>

<file path=xl/sharedStrings.xml><?xml version="1.0" encoding="utf-8"?>
<sst xmlns="http://schemas.openxmlformats.org/spreadsheetml/2006/main" count="186" uniqueCount="88">
  <si>
    <t xml:space="preserve">    v</t>
  </si>
  <si>
    <t xml:space="preserve">t    </t>
  </si>
  <si>
    <t>t =</t>
  </si>
  <si>
    <t xml:space="preserve">t = </t>
  </si>
  <si>
    <t xml:space="preserve">v = </t>
  </si>
  <si>
    <t>km/h</t>
  </si>
  <si>
    <t>24 km</t>
  </si>
  <si>
    <t>6 h</t>
  </si>
  <si>
    <t>2 h</t>
  </si>
  <si>
    <t>12 km</t>
  </si>
  <si>
    <t xml:space="preserve">    b)</t>
  </si>
  <si>
    <t>km</t>
  </si>
  <si>
    <t>h</t>
  </si>
  <si>
    <t>m</t>
  </si>
  <si>
    <t>s</t>
  </si>
  <si>
    <t>m/s</t>
  </si>
  <si>
    <t>mi</t>
  </si>
  <si>
    <t>mi/h</t>
  </si>
  <si>
    <t>55 km/h</t>
  </si>
  <si>
    <t>3.2 h</t>
  </si>
  <si>
    <t>18 m/s</t>
  </si>
  <si>
    <t>12 s</t>
  </si>
  <si>
    <t>v =</t>
  </si>
  <si>
    <t>day</t>
  </si>
  <si>
    <t xml:space="preserve">= </t>
  </si>
  <si>
    <t>350 km</t>
  </si>
  <si>
    <t>72 m</t>
  </si>
  <si>
    <t>=</t>
  </si>
  <si>
    <t xml:space="preserve">   t = 35.76s</t>
  </si>
  <si>
    <t xml:space="preserve">     v =?</t>
  </si>
  <si>
    <t>d=?</t>
  </si>
  <si>
    <t xml:space="preserve"> t=12s</t>
  </si>
  <si>
    <t xml:space="preserve">    v = 340 m/s</t>
  </si>
  <si>
    <t>v = 350 km/h</t>
  </si>
  <si>
    <t xml:space="preserve"> t =0.250 h</t>
  </si>
  <si>
    <t>v = ?</t>
  </si>
  <si>
    <t>t = 0.50 h</t>
  </si>
  <si>
    <t xml:space="preserve">           500 mi</t>
  </si>
  <si>
    <t xml:space="preserve">           3.45 h</t>
  </si>
  <si>
    <t>v = 72 km/h</t>
  </si>
  <si>
    <t xml:space="preserve">       For a distance vs. time graph:</t>
  </si>
  <si>
    <t xml:space="preserve">    d</t>
  </si>
  <si>
    <t xml:space="preserve">         Velocità =</t>
  </si>
  <si>
    <t>a)    Dati:</t>
  </si>
  <si>
    <t>Dati:</t>
  </si>
  <si>
    <t xml:space="preserve">   Dati:</t>
  </si>
  <si>
    <t xml:space="preserve">  Dati:</t>
  </si>
  <si>
    <t xml:space="preserve"> Calcola: </t>
  </si>
  <si>
    <r>
      <t xml:space="preserve">1)  Risolvi l'equazione   </t>
    </r>
    <r>
      <rPr>
        <b/>
        <sz val="12"/>
        <rFont val="Arial"/>
        <family val="2"/>
      </rPr>
      <t xml:space="preserve">v = d / t  </t>
    </r>
    <r>
      <rPr>
        <sz val="12"/>
        <rFont val="Arial"/>
        <family val="2"/>
      </rPr>
      <t xml:space="preserve"> in </t>
    </r>
    <r>
      <rPr>
        <b/>
        <sz val="12"/>
        <rFont val="Arial"/>
        <family val="2"/>
      </rPr>
      <t xml:space="preserve">d </t>
    </r>
    <r>
      <rPr>
        <sz val="12"/>
        <rFont val="Arial"/>
        <family val="2"/>
      </rPr>
      <t>:</t>
    </r>
  </si>
  <si>
    <r>
      <t xml:space="preserve">2)  Risolvi l'equazione   </t>
    </r>
    <r>
      <rPr>
        <b/>
        <sz val="12"/>
        <rFont val="Arial"/>
        <family val="2"/>
      </rPr>
      <t xml:space="preserve">v = d / t  </t>
    </r>
    <r>
      <rPr>
        <sz val="12"/>
        <rFont val="Arial"/>
        <family val="2"/>
      </rPr>
      <t xml:space="preserve"> in  </t>
    </r>
    <r>
      <rPr>
        <b/>
        <sz val="12"/>
        <rFont val="Arial"/>
        <family val="2"/>
      </rPr>
      <t xml:space="preserve"> t </t>
    </r>
    <r>
      <rPr>
        <sz val="12"/>
        <rFont val="Arial"/>
        <family val="2"/>
      </rPr>
      <t>:</t>
    </r>
  </si>
  <si>
    <t>3)  Calcola la velocità in ciascuno dei seguenti problemi:</t>
  </si>
  <si>
    <t>4)  Calcola la distanza in ciascuno dei seguenti problemi:</t>
  </si>
  <si>
    <t>5)  Calcola il tempo in ciascuno dei seguenti problemi:</t>
  </si>
  <si>
    <t>s =</t>
  </si>
  <si>
    <t xml:space="preserve">s = </t>
  </si>
  <si>
    <t>s = 85 km</t>
  </si>
  <si>
    <t xml:space="preserve">   s = 500m   </t>
  </si>
  <si>
    <t xml:space="preserve"> s = ?</t>
  </si>
  <si>
    <t>t = 4 days
s = ?</t>
  </si>
  <si>
    <t>s = 1.5 km
t = ?</t>
  </si>
  <si>
    <t xml:space="preserve">    c)  Una nave, galleggiando su un ammortizzatore di aria, può viaggiare 85 chilometri in appena 0,50 ore.</t>
  </si>
  <si>
    <t xml:space="preserve">Qual è la sua velocità? </t>
  </si>
  <si>
    <t xml:space="preserve">    d)  Durante le Olimpiadi invernali a Calgary, un atleta ha pattinato per 500 meter in 35,76 secondi.</t>
  </si>
  <si>
    <t>Qual è la sua velocità media?</t>
  </si>
  <si>
    <t xml:space="preserve">   e)  Nel 1988, Rick Mears ha vinto Indianapolis in 3.45 ore. Qual era la sua velocità media durante la corsa da 500 miglia? </t>
  </si>
  <si>
    <t xml:space="preserve">    c)  Benjamin Franklin vede un lampo. Egli inzia a contare e 12 secondi dopo sente il tuono del fulmine.</t>
  </si>
  <si>
    <t>v = s / t</t>
  </si>
  <si>
    <r>
      <t>D</t>
    </r>
    <r>
      <rPr>
        <b/>
        <sz val="12"/>
        <color indexed="9"/>
        <rFont val="Arial"/>
        <family val="2"/>
      </rPr>
      <t xml:space="preserve"> t</t>
    </r>
  </si>
  <si>
    <t>Spazio</t>
  </si>
  <si>
    <t>velocità = pendio = rise / run</t>
  </si>
  <si>
    <t>Quale ragazza ha avuto la velocità più bassa per la prima mezza ora della corsa?</t>
  </si>
  <si>
    <t>Qual ragazza ha vinto la corsa?</t>
  </si>
  <si>
    <t>Qual ragazza ha avuto la velocità maggiore all'inizio della corsa?</t>
  </si>
  <si>
    <t>Quanti minuti ha riposato Chiara durante la corsa?</t>
  </si>
  <si>
    <t>Quale era la velocità media di  Chiara nella prima ora?</t>
  </si>
  <si>
    <t>Quale era la velocità di Ester nell'intervallofra 80 e 120 minuti?</t>
  </si>
  <si>
    <t>Qual è stato il tempo del vincitore della corsa?</t>
  </si>
  <si>
    <t>Qual è stata la velocità media di Sara durante la corsa?</t>
  </si>
  <si>
    <t xml:space="preserve">    c)  Nelle Olimpiadi del 1992 una squadra tedesca di kayak 4 ha completato il perscorso di 100 m mantenendo una</t>
  </si>
  <si>
    <t>velocità media di 580 m/s.  Quanto tempo ha impiegato per completare il percorso?</t>
  </si>
  <si>
    <t>a quella velocità?</t>
  </si>
  <si>
    <t xml:space="preserve">   e)  Il ghepardo è il mammifero più veloce della Terra. Un ghepardo è stato ossevato mentre percorreva una distanza 550 m at alla velocità</t>
  </si>
  <si>
    <t>di 100 km/h.  Quanto tempo ha impiegato il ghepardo per percorrere tale distanza?</t>
  </si>
  <si>
    <t xml:space="preserve">    d)  Uno struzzo può correre ad una velocità fino a 72 km/h.  Quanto tempo impiegherebbe per percorrere 1,5 km </t>
  </si>
  <si>
    <t xml:space="preserve">    d) La più alta velocità  raggiunta da un'auto standard non da corsa è di 350 km/h.  Quanto spazio potrà coprire  0,250 ore</t>
  </si>
  <si>
    <t>A questa velocità, quale distanza ha percorso in 4 giorni esatti?</t>
  </si>
  <si>
    <t xml:space="preserve">   e) Nel 1952, una grossa nave  ha attraversato l'Oceano Atlantico in 4 giorni mantenendo una velocità media di 66.0 km/h.   </t>
  </si>
  <si>
    <t>Presupponendo che la velocità del suono è di 340 m/s, a quale distanza si trovava il fulmine?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</si>
</sst>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2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Wingdings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20"/>
      <color indexed="12"/>
      <name val="Wingdings"/>
      <family val="0"/>
    </font>
    <font>
      <sz val="11.5"/>
      <name val="Arial"/>
      <family val="0"/>
    </font>
    <font>
      <sz val="14.75"/>
      <name val="Arial"/>
      <family val="0"/>
    </font>
    <font>
      <sz val="8"/>
      <name val="Arial"/>
      <family val="2"/>
    </font>
    <font>
      <vertAlign val="subscript"/>
      <sz val="12"/>
      <name val="Arial"/>
      <family val="2"/>
    </font>
    <font>
      <vertAlign val="subscript"/>
      <sz val="10"/>
      <name val="Arial"/>
      <family val="2"/>
    </font>
    <font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0"/>
    </font>
    <font>
      <b/>
      <sz val="10"/>
      <color indexed="12"/>
      <name val="Arial"/>
      <family val="2"/>
    </font>
    <font>
      <b/>
      <sz val="12"/>
      <color indexed="9"/>
      <name val="Symbol"/>
      <family val="1"/>
    </font>
    <font>
      <sz val="10"/>
      <name val="Courier New"/>
      <family val="3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5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5" fillId="6" borderId="0" xfId="0" applyFont="1" applyFill="1" applyAlignment="1">
      <alignment/>
    </xf>
    <xf numFmtId="0" fontId="16" fillId="6" borderId="0" xfId="0" applyFont="1" applyFill="1" applyAlignment="1">
      <alignment/>
    </xf>
    <xf numFmtId="0" fontId="14" fillId="6" borderId="0" xfId="0" applyFont="1" applyFill="1" applyAlignment="1">
      <alignment horizontal="center"/>
    </xf>
    <xf numFmtId="0" fontId="5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17" fillId="6" borderId="0" xfId="0" applyFont="1" applyFill="1" applyAlignment="1">
      <alignment/>
    </xf>
    <xf numFmtId="0" fontId="18" fillId="0" borderId="0" xfId="0" applyFont="1" applyAlignment="1">
      <alignment/>
    </xf>
    <xf numFmtId="0" fontId="2" fillId="7" borderId="4" xfId="0" applyFont="1" applyFill="1" applyBorder="1" applyAlignment="1" applyProtection="1">
      <alignment vertic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2" fillId="7" borderId="5" xfId="0" applyFont="1" applyFill="1" applyBorder="1" applyAlignment="1" applyProtection="1">
      <alignment vertical="center"/>
      <protection locked="0"/>
    </xf>
    <xf numFmtId="0" fontId="19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20" fillId="0" borderId="0" xfId="0" applyFont="1" applyAlignment="1">
      <alignment/>
    </xf>
    <xf numFmtId="0" fontId="19" fillId="6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4" fillId="6" borderId="0" xfId="0" applyFont="1" applyFill="1" applyAlignment="1">
      <alignment horizontal="right"/>
    </xf>
    <xf numFmtId="0" fontId="14" fillId="6" borderId="6" xfId="0" applyFont="1" applyFill="1" applyBorder="1" applyAlignment="1">
      <alignment horizontal="center"/>
    </xf>
    <xf numFmtId="1" fontId="0" fillId="2" borderId="7" xfId="0" applyNumberFormat="1" applyFill="1" applyBorder="1" applyAlignment="1" applyProtection="1">
      <alignment horizontal="left" vertical="center" indent="1"/>
      <protection locked="0"/>
    </xf>
    <xf numFmtId="1" fontId="0" fillId="0" borderId="8" xfId="0" applyNumberFormat="1" applyBorder="1" applyAlignment="1" applyProtection="1">
      <alignment horizontal="left" indent="1"/>
      <protection locked="0"/>
    </xf>
    <xf numFmtId="172" fontId="0" fillId="2" borderId="7" xfId="0" applyNumberFormat="1" applyFill="1" applyBorder="1" applyAlignment="1" applyProtection="1">
      <alignment horizontal="left" vertical="center" indent="1"/>
      <protection locked="0"/>
    </xf>
    <xf numFmtId="172" fontId="0" fillId="0" borderId="8" xfId="0" applyNumberFormat="1" applyBorder="1" applyAlignment="1" applyProtection="1">
      <alignment horizontal="left" indent="1"/>
      <protection locked="0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2" fontId="0" fillId="2" borderId="7" xfId="0" applyNumberFormat="1" applyFill="1" applyBorder="1" applyAlignment="1" applyProtection="1">
      <alignment horizontal="left" vertical="center" indent="1"/>
      <protection locked="0"/>
    </xf>
    <xf numFmtId="2" fontId="0" fillId="0" borderId="8" xfId="0" applyNumberFormat="1" applyBorder="1" applyAlignment="1" applyProtection="1">
      <alignment horizontal="left" indent="1"/>
      <protection locked="0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" borderId="13" xfId="0" applyFill="1" applyBorder="1" applyAlignment="1" applyProtection="1">
      <alignment horizontal="left" vertical="center" indent="2"/>
      <protection locked="0"/>
    </xf>
    <xf numFmtId="0" fontId="0" fillId="0" borderId="8" xfId="0" applyBorder="1" applyAlignment="1" applyProtection="1">
      <alignment horizontal="left" indent="2"/>
      <protection locked="0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Corsa di bicicletta di 18 chilometri</a:t>
            </a:r>
          </a:p>
        </c:rich>
      </c:tx>
      <c:layout>
        <c:manualLayout>
          <c:xMode val="factor"/>
          <c:yMode val="factor"/>
          <c:x val="-0.009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085"/>
          <c:w val="0.8515"/>
          <c:h val="0.75375"/>
        </c:manualLayout>
      </c:layout>
      <c:scatterChart>
        <c:scatterStyle val="lineMarker"/>
        <c:varyColors val="0"/>
        <c:ser>
          <c:idx val="0"/>
          <c:order val="0"/>
          <c:tx>
            <c:v>Sara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'Grafico del movimento'!$A$8:$A$18</c:f>
              <c:numCache/>
            </c:numRef>
          </c:xVal>
          <c:yVal>
            <c:numRef>
              <c:f>'Grafico del movimento'!$B$8:$B$18</c:f>
              <c:numCache/>
            </c:numRef>
          </c:yVal>
          <c:smooth val="0"/>
        </c:ser>
        <c:ser>
          <c:idx val="1"/>
          <c:order val="1"/>
          <c:tx>
            <c:v>Chiara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'Grafico del movimento'!$A$8:$A$18</c:f>
              <c:numCache/>
            </c:numRef>
          </c:xVal>
          <c:yVal>
            <c:numRef>
              <c:f>'Grafico del movimento'!$C$8:$C$18</c:f>
              <c:numCache/>
            </c:numRef>
          </c:yVal>
          <c:smooth val="0"/>
        </c:ser>
        <c:ser>
          <c:idx val="2"/>
          <c:order val="2"/>
          <c:tx>
            <c:v>Ester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'Grafico del movimento'!$A$8:$A$18</c:f>
              <c:numCache/>
            </c:numRef>
          </c:xVal>
          <c:yVal>
            <c:numRef>
              <c:f>'Grafico del movimento'!$D$8:$D$18</c:f>
              <c:numCache/>
            </c:numRef>
          </c:yVal>
          <c:smooth val="0"/>
        </c:ser>
        <c:axId val="21666256"/>
        <c:axId val="60778577"/>
      </c:scatterChart>
      <c:valAx>
        <c:axId val="21666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Tempo (minuti)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78577"/>
        <c:crosses val="autoZero"/>
        <c:crossBetween val="midCat"/>
        <c:dispUnits/>
        <c:majorUnit val="20"/>
        <c:minorUnit val="10"/>
      </c:valAx>
      <c:valAx>
        <c:axId val="60778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Distanza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666256"/>
        <c:crosses val="autoZero"/>
        <c:crossBetween val="midCat"/>
        <c:dispUnits/>
        <c:majorUnit val="2"/>
        <c:minorUnit val="1"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936"/>
          <c:w val="0.83725"/>
          <c:h val="0.05375"/>
        </c:manualLayout>
      </c:layout>
      <c:overlay val="0"/>
      <c:spPr>
        <a:solidFill>
          <a:srgbClr val="00CCFF"/>
        </a:solidFill>
        <a:ln w="25400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428625</xdr:colOff>
      <xdr:row>1</xdr:row>
      <xdr:rowOff>57150</xdr:rowOff>
    </xdr:from>
    <xdr:ext cx="1171575" cy="657225"/>
    <xdr:grpSp>
      <xdr:nvGrpSpPr>
        <xdr:cNvPr id="1" name="Group 5"/>
        <xdr:cNvGrpSpPr>
          <a:grpSpLocks/>
        </xdr:cNvGrpSpPr>
      </xdr:nvGrpSpPr>
      <xdr:grpSpPr>
        <a:xfrm>
          <a:off x="5133975" y="571500"/>
          <a:ext cx="1171575" cy="657225"/>
          <a:chOff x="517" y="44"/>
          <a:chExt cx="123" cy="6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517" y="44"/>
            <a:ext cx="62" cy="69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578" y="45"/>
            <a:ext cx="62" cy="67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518" y="112"/>
            <a:ext cx="119" cy="0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8</xdr:col>
      <xdr:colOff>285750</xdr:colOff>
      <xdr:row>28</xdr:row>
      <xdr:rowOff>304800</xdr:rowOff>
    </xdr:from>
    <xdr:to>
      <xdr:col>13</xdr:col>
      <xdr:colOff>76200</xdr:colOff>
      <xdr:row>28</xdr:row>
      <xdr:rowOff>304800</xdr:rowOff>
    </xdr:to>
    <xdr:sp>
      <xdr:nvSpPr>
        <xdr:cNvPr id="5" name="Line 10"/>
        <xdr:cNvSpPr>
          <a:spLocks/>
        </xdr:cNvSpPr>
      </xdr:nvSpPr>
      <xdr:spPr>
        <a:xfrm>
          <a:off x="4191000" y="72485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28</xdr:row>
      <xdr:rowOff>76200</xdr:rowOff>
    </xdr:from>
    <xdr:to>
      <xdr:col>13</xdr:col>
      <xdr:colOff>66675</xdr:colOff>
      <xdr:row>30</xdr:row>
      <xdr:rowOff>0</xdr:rowOff>
    </xdr:to>
    <xdr:sp>
      <xdr:nvSpPr>
        <xdr:cNvPr id="6" name="Line 11"/>
        <xdr:cNvSpPr>
          <a:spLocks/>
        </xdr:cNvSpPr>
      </xdr:nvSpPr>
      <xdr:spPr>
        <a:xfrm>
          <a:off x="6210300" y="70199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48</xdr:row>
      <xdr:rowOff>19050</xdr:rowOff>
    </xdr:from>
    <xdr:to>
      <xdr:col>12</xdr:col>
      <xdr:colOff>266700</xdr:colOff>
      <xdr:row>48</xdr:row>
      <xdr:rowOff>19050</xdr:rowOff>
    </xdr:to>
    <xdr:sp>
      <xdr:nvSpPr>
        <xdr:cNvPr id="7" name="Line 15"/>
        <xdr:cNvSpPr>
          <a:spLocks/>
        </xdr:cNvSpPr>
      </xdr:nvSpPr>
      <xdr:spPr>
        <a:xfrm flipH="1" flipV="1">
          <a:off x="3514725" y="117729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47</xdr:row>
      <xdr:rowOff>123825</xdr:rowOff>
    </xdr:from>
    <xdr:to>
      <xdr:col>13</xdr:col>
      <xdr:colOff>0</xdr:colOff>
      <xdr:row>47</xdr:row>
      <xdr:rowOff>123825</xdr:rowOff>
    </xdr:to>
    <xdr:sp>
      <xdr:nvSpPr>
        <xdr:cNvPr id="8" name="Line 16"/>
        <xdr:cNvSpPr>
          <a:spLocks/>
        </xdr:cNvSpPr>
      </xdr:nvSpPr>
      <xdr:spPr>
        <a:xfrm flipH="1">
          <a:off x="5543550" y="11668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55</xdr:row>
      <xdr:rowOff>38100</xdr:rowOff>
    </xdr:from>
    <xdr:to>
      <xdr:col>12</xdr:col>
      <xdr:colOff>371475</xdr:colOff>
      <xdr:row>55</xdr:row>
      <xdr:rowOff>38100</xdr:rowOff>
    </xdr:to>
    <xdr:sp>
      <xdr:nvSpPr>
        <xdr:cNvPr id="9" name="Line 18"/>
        <xdr:cNvSpPr>
          <a:spLocks/>
        </xdr:cNvSpPr>
      </xdr:nvSpPr>
      <xdr:spPr>
        <a:xfrm>
          <a:off x="3857625" y="134016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54</xdr:row>
      <xdr:rowOff>9525</xdr:rowOff>
    </xdr:from>
    <xdr:to>
      <xdr:col>13</xdr:col>
      <xdr:colOff>0</xdr:colOff>
      <xdr:row>56</xdr:row>
      <xdr:rowOff>66675</xdr:rowOff>
    </xdr:to>
    <xdr:sp>
      <xdr:nvSpPr>
        <xdr:cNvPr id="10" name="Line 19"/>
        <xdr:cNvSpPr>
          <a:spLocks/>
        </xdr:cNvSpPr>
      </xdr:nvSpPr>
      <xdr:spPr>
        <a:xfrm>
          <a:off x="6134100" y="13163550"/>
          <a:ext cx="95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114300</xdr:rowOff>
    </xdr:from>
    <xdr:to>
      <xdr:col>8</xdr:col>
      <xdr:colOff>342900</xdr:colOff>
      <xdr:row>54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3905250" y="132683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21</xdr:row>
      <xdr:rowOff>57150</xdr:rowOff>
    </xdr:from>
    <xdr:to>
      <xdr:col>12</xdr:col>
      <xdr:colOff>266700</xdr:colOff>
      <xdr:row>21</xdr:row>
      <xdr:rowOff>57150</xdr:rowOff>
    </xdr:to>
    <xdr:sp>
      <xdr:nvSpPr>
        <xdr:cNvPr id="12" name="Line 23"/>
        <xdr:cNvSpPr>
          <a:spLocks/>
        </xdr:cNvSpPr>
      </xdr:nvSpPr>
      <xdr:spPr>
        <a:xfrm flipH="1">
          <a:off x="5467350" y="51720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22</xdr:row>
      <xdr:rowOff>180975</xdr:rowOff>
    </xdr:from>
    <xdr:to>
      <xdr:col>12</xdr:col>
      <xdr:colOff>342900</xdr:colOff>
      <xdr:row>22</xdr:row>
      <xdr:rowOff>180975</xdr:rowOff>
    </xdr:to>
    <xdr:sp>
      <xdr:nvSpPr>
        <xdr:cNvPr id="13" name="Line 24"/>
        <xdr:cNvSpPr>
          <a:spLocks/>
        </xdr:cNvSpPr>
      </xdr:nvSpPr>
      <xdr:spPr>
        <a:xfrm flipH="1">
          <a:off x="4229100" y="55054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21</xdr:row>
      <xdr:rowOff>38100</xdr:rowOff>
    </xdr:from>
    <xdr:to>
      <xdr:col>8</xdr:col>
      <xdr:colOff>295275</xdr:colOff>
      <xdr:row>23</xdr:row>
      <xdr:rowOff>57150</xdr:rowOff>
    </xdr:to>
    <xdr:sp>
      <xdr:nvSpPr>
        <xdr:cNvPr id="14" name="Line 25"/>
        <xdr:cNvSpPr>
          <a:spLocks/>
        </xdr:cNvSpPr>
      </xdr:nvSpPr>
      <xdr:spPr>
        <a:xfrm>
          <a:off x="4200525" y="51530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35</xdr:row>
      <xdr:rowOff>85725</xdr:rowOff>
    </xdr:from>
    <xdr:to>
      <xdr:col>13</xdr:col>
      <xdr:colOff>419100</xdr:colOff>
      <xdr:row>35</xdr:row>
      <xdr:rowOff>85725</xdr:rowOff>
    </xdr:to>
    <xdr:sp>
      <xdr:nvSpPr>
        <xdr:cNvPr id="15" name="Line 30"/>
        <xdr:cNvSpPr>
          <a:spLocks/>
        </xdr:cNvSpPr>
      </xdr:nvSpPr>
      <xdr:spPr>
        <a:xfrm flipV="1">
          <a:off x="4076700" y="89344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34</xdr:row>
      <xdr:rowOff>209550</xdr:rowOff>
    </xdr:from>
    <xdr:to>
      <xdr:col>13</xdr:col>
      <xdr:colOff>409575</xdr:colOff>
      <xdr:row>36</xdr:row>
      <xdr:rowOff>114300</xdr:rowOff>
    </xdr:to>
    <xdr:sp>
      <xdr:nvSpPr>
        <xdr:cNvPr id="16" name="Line 31"/>
        <xdr:cNvSpPr>
          <a:spLocks/>
        </xdr:cNvSpPr>
      </xdr:nvSpPr>
      <xdr:spPr>
        <a:xfrm>
          <a:off x="6553200" y="87249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35</xdr:row>
      <xdr:rowOff>19050</xdr:rowOff>
    </xdr:from>
    <xdr:to>
      <xdr:col>9</xdr:col>
      <xdr:colOff>200025</xdr:colOff>
      <xdr:row>35</xdr:row>
      <xdr:rowOff>19050</xdr:rowOff>
    </xdr:to>
    <xdr:sp>
      <xdr:nvSpPr>
        <xdr:cNvPr id="17" name="Line 32"/>
        <xdr:cNvSpPr>
          <a:spLocks/>
        </xdr:cNvSpPr>
      </xdr:nvSpPr>
      <xdr:spPr>
        <a:xfrm>
          <a:off x="4143375" y="88677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62</xdr:row>
      <xdr:rowOff>9525</xdr:rowOff>
    </xdr:from>
    <xdr:to>
      <xdr:col>13</xdr:col>
      <xdr:colOff>38100</xdr:colOff>
      <xdr:row>64</xdr:row>
      <xdr:rowOff>133350</xdr:rowOff>
    </xdr:to>
    <xdr:grpSp>
      <xdr:nvGrpSpPr>
        <xdr:cNvPr id="18" name="Group 40"/>
        <xdr:cNvGrpSpPr>
          <a:grpSpLocks/>
        </xdr:cNvGrpSpPr>
      </xdr:nvGrpSpPr>
      <xdr:grpSpPr>
        <a:xfrm>
          <a:off x="3419475" y="14973300"/>
          <a:ext cx="2762250" cy="828675"/>
          <a:chOff x="365" y="1292"/>
          <a:chExt cx="335" cy="72"/>
        </a:xfrm>
        <a:solidFill>
          <a:srgbClr val="FFFFFF"/>
        </a:solidFill>
      </xdr:grpSpPr>
      <xdr:sp>
        <xdr:nvSpPr>
          <xdr:cNvPr id="21" name="Rectangle 36"/>
          <xdr:cNvSpPr>
            <a:spLocks/>
          </xdr:cNvSpPr>
        </xdr:nvSpPr>
        <xdr:spPr>
          <a:xfrm>
            <a:off x="365" y="1356"/>
            <a:ext cx="335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8"/>
          <xdr:cNvSpPr>
            <a:spLocks/>
          </xdr:cNvSpPr>
        </xdr:nvSpPr>
        <xdr:spPr>
          <a:xfrm>
            <a:off x="500" y="1346"/>
            <a:ext cx="182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9"/>
          <xdr:cNvSpPr>
            <a:spLocks/>
          </xdr:cNvSpPr>
        </xdr:nvSpPr>
        <xdr:spPr>
          <a:xfrm flipH="1">
            <a:off x="682" y="1310"/>
            <a:ext cx="0" cy="41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285750</xdr:colOff>
      <xdr:row>63</xdr:row>
      <xdr:rowOff>95250</xdr:rowOff>
    </xdr:from>
    <xdr:to>
      <xdr:col>10</xdr:col>
      <xdr:colOff>266700</xdr:colOff>
      <xdr:row>63</xdr:row>
      <xdr:rowOff>95250</xdr:rowOff>
    </xdr:to>
    <xdr:sp>
      <xdr:nvSpPr>
        <xdr:cNvPr id="24" name="Line 41"/>
        <xdr:cNvSpPr>
          <a:spLocks/>
        </xdr:cNvSpPr>
      </xdr:nvSpPr>
      <xdr:spPr>
        <a:xfrm>
          <a:off x="4591050" y="15268575"/>
          <a:ext cx="381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62</xdr:row>
      <xdr:rowOff>171450</xdr:rowOff>
    </xdr:from>
    <xdr:to>
      <xdr:col>12</xdr:col>
      <xdr:colOff>142875</xdr:colOff>
      <xdr:row>63</xdr:row>
      <xdr:rowOff>133350</xdr:rowOff>
    </xdr:to>
    <xdr:sp>
      <xdr:nvSpPr>
        <xdr:cNvPr id="25" name="TextBox 42"/>
        <xdr:cNvSpPr txBox="1">
          <a:spLocks noChangeArrowheads="1"/>
        </xdr:cNvSpPr>
      </xdr:nvSpPr>
      <xdr:spPr>
        <a:xfrm>
          <a:off x="5019675" y="15135225"/>
          <a:ext cx="876300" cy="171450"/>
        </a:xfrm>
        <a:prstGeom prst="rect">
          <a:avLst/>
        </a:prstGeom>
        <a:solidFill>
          <a:srgbClr val="6600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= 66.0 km/h</a:t>
          </a:r>
        </a:p>
      </xdr:txBody>
    </xdr:sp>
    <xdr:clientData/>
  </xdr:twoCellAnchor>
  <xdr:twoCellAnchor>
    <xdr:from>
      <xdr:col>8</xdr:col>
      <xdr:colOff>19050</xdr:colOff>
      <xdr:row>84</xdr:row>
      <xdr:rowOff>190500</xdr:rowOff>
    </xdr:from>
    <xdr:to>
      <xdr:col>8</xdr:col>
      <xdr:colOff>333375</xdr:colOff>
      <xdr:row>84</xdr:row>
      <xdr:rowOff>190500</xdr:rowOff>
    </xdr:to>
    <xdr:sp>
      <xdr:nvSpPr>
        <xdr:cNvPr id="26" name="Line 47"/>
        <xdr:cNvSpPr>
          <a:spLocks/>
        </xdr:cNvSpPr>
      </xdr:nvSpPr>
      <xdr:spPr>
        <a:xfrm flipV="1">
          <a:off x="3924300" y="199167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87</xdr:row>
      <xdr:rowOff>57150</xdr:rowOff>
    </xdr:from>
    <xdr:to>
      <xdr:col>12</xdr:col>
      <xdr:colOff>257175</xdr:colOff>
      <xdr:row>87</xdr:row>
      <xdr:rowOff>57150</xdr:rowOff>
    </xdr:to>
    <xdr:sp>
      <xdr:nvSpPr>
        <xdr:cNvPr id="27" name="Line 48"/>
        <xdr:cNvSpPr>
          <a:spLocks/>
        </xdr:cNvSpPr>
      </xdr:nvSpPr>
      <xdr:spPr>
        <a:xfrm>
          <a:off x="3943350" y="20669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86</xdr:row>
      <xdr:rowOff>0</xdr:rowOff>
    </xdr:from>
    <xdr:to>
      <xdr:col>12</xdr:col>
      <xdr:colOff>266700</xdr:colOff>
      <xdr:row>88</xdr:row>
      <xdr:rowOff>0</xdr:rowOff>
    </xdr:to>
    <xdr:sp>
      <xdr:nvSpPr>
        <xdr:cNvPr id="28" name="Line 49"/>
        <xdr:cNvSpPr>
          <a:spLocks/>
        </xdr:cNvSpPr>
      </xdr:nvSpPr>
      <xdr:spPr>
        <a:xfrm>
          <a:off x="6019800" y="2014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76200</xdr:rowOff>
    </xdr:from>
    <xdr:to>
      <xdr:col>11</xdr:col>
      <xdr:colOff>180975</xdr:colOff>
      <xdr:row>0</xdr:row>
      <xdr:rowOff>447675</xdr:rowOff>
    </xdr:to>
    <xdr:sp>
      <xdr:nvSpPr>
        <xdr:cNvPr id="29" name="AutoShape 51"/>
        <xdr:cNvSpPr>
          <a:spLocks/>
        </xdr:cNvSpPr>
      </xdr:nvSpPr>
      <xdr:spPr>
        <a:xfrm>
          <a:off x="1590675" y="76200"/>
          <a:ext cx="373380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3366FF"/>
              </a:solidFill>
              <a:latin typeface="Impact"/>
              <a:cs typeface="Impact"/>
            </a:rPr>
            <a:t>Distanza, Tempo e Velocità</a:t>
          </a:r>
        </a:p>
      </xdr:txBody>
    </xdr:sp>
    <xdr:clientData/>
  </xdr:twoCellAnchor>
  <xdr:twoCellAnchor>
    <xdr:from>
      <xdr:col>6</xdr:col>
      <xdr:colOff>152400</xdr:colOff>
      <xdr:row>48</xdr:row>
      <xdr:rowOff>152400</xdr:rowOff>
    </xdr:from>
    <xdr:to>
      <xdr:col>6</xdr:col>
      <xdr:colOff>247650</xdr:colOff>
      <xdr:row>49</xdr:row>
      <xdr:rowOff>0</xdr:rowOff>
    </xdr:to>
    <xdr:sp>
      <xdr:nvSpPr>
        <xdr:cNvPr id="30" name="Oval 54"/>
        <xdr:cNvSpPr>
          <a:spLocks/>
        </xdr:cNvSpPr>
      </xdr:nvSpPr>
      <xdr:spPr>
        <a:xfrm>
          <a:off x="3324225" y="11906250"/>
          <a:ext cx="95250" cy="57150"/>
        </a:xfrm>
        <a:prstGeom prst="ellipse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48</xdr:row>
      <xdr:rowOff>152400</xdr:rowOff>
    </xdr:from>
    <xdr:to>
      <xdr:col>6</xdr:col>
      <xdr:colOff>333375</xdr:colOff>
      <xdr:row>49</xdr:row>
      <xdr:rowOff>0</xdr:rowOff>
    </xdr:to>
    <xdr:sp>
      <xdr:nvSpPr>
        <xdr:cNvPr id="31" name="Oval 55"/>
        <xdr:cNvSpPr>
          <a:spLocks/>
        </xdr:cNvSpPr>
      </xdr:nvSpPr>
      <xdr:spPr>
        <a:xfrm>
          <a:off x="3419475" y="11906250"/>
          <a:ext cx="85725" cy="57150"/>
        </a:xfrm>
        <a:prstGeom prst="ellipse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45</xdr:row>
      <xdr:rowOff>123825</xdr:rowOff>
    </xdr:from>
    <xdr:to>
      <xdr:col>14</xdr:col>
      <xdr:colOff>114300</xdr:colOff>
      <xdr:row>48</xdr:row>
      <xdr:rowOff>133350</xdr:rowOff>
    </xdr:to>
    <xdr:sp>
      <xdr:nvSpPr>
        <xdr:cNvPr id="32" name="AutoShape 56"/>
        <xdr:cNvSpPr>
          <a:spLocks/>
        </xdr:cNvSpPr>
      </xdr:nvSpPr>
      <xdr:spPr>
        <a:xfrm>
          <a:off x="6200775" y="11296650"/>
          <a:ext cx="666750" cy="590550"/>
        </a:xfrm>
        <a:prstGeom prst="cloudCallout">
          <a:avLst>
            <a:gd name="adj1" fmla="val -35712"/>
            <a:gd name="adj2" fmla="val 78333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142875</xdr:rowOff>
    </xdr:from>
    <xdr:to>
      <xdr:col>13</xdr:col>
      <xdr:colOff>323850</xdr:colOff>
      <xdr:row>51</xdr:row>
      <xdr:rowOff>152400</xdr:rowOff>
    </xdr:to>
    <xdr:sp>
      <xdr:nvSpPr>
        <xdr:cNvPr id="33" name="AutoShape 13"/>
        <xdr:cNvSpPr>
          <a:spLocks/>
        </xdr:cNvSpPr>
      </xdr:nvSpPr>
      <xdr:spPr>
        <a:xfrm flipH="1">
          <a:off x="6115050" y="11687175"/>
          <a:ext cx="352425" cy="923925"/>
        </a:xfrm>
        <a:prstGeom prst="lightningBolt">
          <a:avLst/>
        </a:prstGeom>
        <a:gradFill rotWithShape="1">
          <a:gsLst>
            <a:gs pos="0">
              <a:srgbClr val="FFFF00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5</xdr:col>
      <xdr:colOff>1133475</xdr:colOff>
      <xdr:row>14</xdr:row>
      <xdr:rowOff>381000</xdr:rowOff>
    </xdr:to>
    <xdr:graphicFrame>
      <xdr:nvGraphicFramePr>
        <xdr:cNvPr id="1" name="Chart 3"/>
        <xdr:cNvGraphicFramePr/>
      </xdr:nvGraphicFramePr>
      <xdr:xfrm>
        <a:off x="0" y="1162050"/>
        <a:ext cx="4181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11</xdr:row>
      <xdr:rowOff>66675</xdr:rowOff>
    </xdr:from>
    <xdr:to>
      <xdr:col>8</xdr:col>
      <xdr:colOff>485775</xdr:colOff>
      <xdr:row>11</xdr:row>
      <xdr:rowOff>371475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095875" y="3324225"/>
          <a:ext cx="371475" cy="3048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km/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8</xdr:col>
      <xdr:colOff>85725</xdr:colOff>
      <xdr:row>12</xdr:row>
      <xdr:rowOff>133350</xdr:rowOff>
    </xdr:from>
    <xdr:to>
      <xdr:col>8</xdr:col>
      <xdr:colOff>457200</xdr:colOff>
      <xdr:row>12</xdr:row>
      <xdr:rowOff>438150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067300" y="3819525"/>
          <a:ext cx="371475" cy="3048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km/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0</xdr:col>
      <xdr:colOff>152400</xdr:colOff>
      <xdr:row>0</xdr:row>
      <xdr:rowOff>104775</xdr:rowOff>
    </xdr:from>
    <xdr:to>
      <xdr:col>8</xdr:col>
      <xdr:colOff>152400</xdr:colOff>
      <xdr:row>3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152400" y="104775"/>
          <a:ext cx="49815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Grafico del movimento . . .</a:t>
          </a:r>
        </a:p>
      </xdr:txBody>
    </xdr:sp>
    <xdr:clientData/>
  </xdr:twoCellAnchor>
  <xdr:twoCellAnchor>
    <xdr:from>
      <xdr:col>8</xdr:col>
      <xdr:colOff>85725</xdr:colOff>
      <xdr:row>11</xdr:row>
      <xdr:rowOff>133350</xdr:rowOff>
    </xdr:from>
    <xdr:to>
      <xdr:col>8</xdr:col>
      <xdr:colOff>457200</xdr:colOff>
      <xdr:row>11</xdr:row>
      <xdr:rowOff>428625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067300" y="3390900"/>
          <a:ext cx="371475" cy="29527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km/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8</xdr:col>
      <xdr:colOff>171450</xdr:colOff>
      <xdr:row>10</xdr:row>
      <xdr:rowOff>142875</xdr:rowOff>
    </xdr:from>
    <xdr:to>
      <xdr:col>8</xdr:col>
      <xdr:colOff>371475</xdr:colOff>
      <xdr:row>10</xdr:row>
      <xdr:rowOff>352425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153025" y="2971800"/>
          <a:ext cx="200025" cy="2095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-25000"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8</xdr:col>
      <xdr:colOff>85725</xdr:colOff>
      <xdr:row>13</xdr:row>
      <xdr:rowOff>142875</xdr:rowOff>
    </xdr:from>
    <xdr:to>
      <xdr:col>8</xdr:col>
      <xdr:colOff>285750</xdr:colOff>
      <xdr:row>13</xdr:row>
      <xdr:rowOff>352425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5067300" y="4305300"/>
          <a:ext cx="200025" cy="2095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-25000"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8</xdr:col>
      <xdr:colOff>114300</xdr:colOff>
      <xdr:row>14</xdr:row>
      <xdr:rowOff>104775</xdr:rowOff>
    </xdr:from>
    <xdr:to>
      <xdr:col>8</xdr:col>
      <xdr:colOff>485775</xdr:colOff>
      <xdr:row>14</xdr:row>
      <xdr:rowOff>409575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095875" y="4695825"/>
          <a:ext cx="371475" cy="3048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km/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showGridLines="0" showRowColHeaders="0" tabSelected="1" showOutlineSymbols="0" workbookViewId="0" topLeftCell="A1">
      <pane ySplit="4" topLeftCell="BM29" activePane="bottomLeft" state="frozen"/>
      <selection pane="topLeft" activeCell="A1" sqref="A1"/>
      <selection pane="bottomLeft" activeCell="P35" sqref="P35"/>
    </sheetView>
  </sheetViews>
  <sheetFormatPr defaultColWidth="9.140625" defaultRowHeight="12.75"/>
  <cols>
    <col min="1" max="1" width="11.421875" style="0" customWidth="1"/>
    <col min="2" max="2" width="4.7109375" style="0" customWidth="1"/>
    <col min="3" max="3" width="10.8515625" style="0" customWidth="1"/>
    <col min="4" max="4" width="5.140625" style="0" customWidth="1"/>
    <col min="5" max="5" width="7.57421875" style="0" customWidth="1"/>
    <col min="6" max="6" width="7.8515625" style="0" customWidth="1"/>
    <col min="7" max="7" width="5.57421875" style="0" customWidth="1"/>
    <col min="8" max="8" width="5.421875" style="0" customWidth="1"/>
    <col min="9" max="10" width="6.00390625" style="0" customWidth="1"/>
    <col min="11" max="11" width="6.57421875" style="0" customWidth="1"/>
    <col min="13" max="13" width="5.8515625" style="0" customWidth="1"/>
  </cols>
  <sheetData>
    <row r="1" spans="1:19" ht="40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21"/>
      <c r="Q1" s="21"/>
      <c r="R1" s="21"/>
      <c r="S1" s="21"/>
    </row>
    <row r="2" spans="1:19" ht="34.5" customHeight="1">
      <c r="A2" s="22"/>
      <c r="B2" s="22"/>
      <c r="C2" s="22"/>
      <c r="D2" s="22"/>
      <c r="E2" s="40" t="s">
        <v>42</v>
      </c>
      <c r="F2" s="40"/>
      <c r="G2" s="41" t="s">
        <v>68</v>
      </c>
      <c r="H2" s="41"/>
      <c r="I2" s="23"/>
      <c r="J2" s="24" t="s">
        <v>66</v>
      </c>
      <c r="K2" s="23"/>
      <c r="L2" s="39" t="s">
        <v>41</v>
      </c>
      <c r="M2" s="39"/>
      <c r="N2" s="26"/>
      <c r="O2" s="26"/>
      <c r="P2" s="26"/>
      <c r="Q2" s="26"/>
      <c r="R2" s="26"/>
      <c r="S2" s="26"/>
    </row>
    <row r="3" spans="1:19" ht="15.75">
      <c r="A3" s="22"/>
      <c r="B3" s="22"/>
      <c r="C3" s="33"/>
      <c r="D3" s="23"/>
      <c r="E3" s="26"/>
      <c r="F3" s="36" t="s">
        <v>67</v>
      </c>
      <c r="G3" s="37"/>
      <c r="H3" s="37"/>
      <c r="I3" s="37"/>
      <c r="J3" s="23"/>
      <c r="K3" s="23"/>
      <c r="L3" s="25" t="s">
        <v>0</v>
      </c>
      <c r="M3" s="25" t="s">
        <v>1</v>
      </c>
      <c r="N3" s="26"/>
      <c r="O3" s="26"/>
      <c r="P3" s="26"/>
      <c r="Q3" s="26"/>
      <c r="R3" s="26"/>
      <c r="S3" s="26"/>
    </row>
    <row r="4" spans="1:19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4" ht="16.5" thickBot="1">
      <c r="A5" s="2" t="s">
        <v>48</v>
      </c>
      <c r="B5" s="2"/>
      <c r="C5" s="2"/>
      <c r="D5" s="2"/>
    </row>
    <row r="6" spans="2:4" ht="24" customHeight="1" thickBot="1">
      <c r="B6" s="3" t="s">
        <v>53</v>
      </c>
      <c r="C6" s="7"/>
      <c r="D6" s="14" t="str">
        <f>IF(OR(C6="vxt",C6="vt",C6="v x t",C6="v t",C6="v x t ",C6="vt ",C6="v t ",C6="tv",C6="t x v"),"J","K")</f>
        <v>K</v>
      </c>
    </row>
    <row r="8" ht="16.5" thickBot="1">
      <c r="A8" s="2" t="s">
        <v>49</v>
      </c>
    </row>
    <row r="9" spans="2:4" ht="26.25" thickBot="1">
      <c r="B9" s="3" t="s">
        <v>2</v>
      </c>
      <c r="C9" s="7"/>
      <c r="D9" s="14" t="str">
        <f>IF(OR(C9="s/v",C9="s / v",C9="s/ v",C9="s /v",C9="s / v ",C9="s/v ",C9="s /v "),"J","K")</f>
        <v>K</v>
      </c>
    </row>
    <row r="12" ht="12.75">
      <c r="A12" s="29" t="s">
        <v>50</v>
      </c>
    </row>
    <row r="14" spans="1:11" ht="20.25" customHeight="1">
      <c r="A14" s="1" t="s">
        <v>43</v>
      </c>
      <c r="B14" s="4" t="s">
        <v>54</v>
      </c>
      <c r="C14" t="s">
        <v>6</v>
      </c>
      <c r="H14" t="s">
        <v>10</v>
      </c>
      <c r="I14" s="1" t="s">
        <v>44</v>
      </c>
      <c r="J14" s="4" t="s">
        <v>54</v>
      </c>
      <c r="K14" t="s">
        <v>9</v>
      </c>
    </row>
    <row r="15" spans="2:11" ht="19.5" customHeight="1" thickBot="1">
      <c r="B15" s="4" t="s">
        <v>3</v>
      </c>
      <c r="C15" t="s">
        <v>7</v>
      </c>
      <c r="J15" s="4" t="s">
        <v>3</v>
      </c>
      <c r="K15" t="s">
        <v>8</v>
      </c>
    </row>
    <row r="16" spans="1:13" ht="20.25" customHeight="1" thickBot="1">
      <c r="A16" s="1" t="s">
        <v>47</v>
      </c>
      <c r="B16" s="5" t="s">
        <v>4</v>
      </c>
      <c r="C16" s="20"/>
      <c r="D16" s="6" t="s">
        <v>5</v>
      </c>
      <c r="E16" s="14" t="str">
        <f>IF(C16=4,"J","K")</f>
        <v>K</v>
      </c>
      <c r="I16" s="1" t="s">
        <v>47</v>
      </c>
      <c r="J16" s="5" t="s">
        <v>4</v>
      </c>
      <c r="K16" s="20"/>
      <c r="L16" s="6" t="s">
        <v>5</v>
      </c>
      <c r="M16" s="14" t="str">
        <f>IF(K16=6,"J","K")</f>
        <v>K</v>
      </c>
    </row>
    <row r="18" ht="33.75" customHeight="1"/>
    <row r="19" ht="12.75">
      <c r="A19" t="s">
        <v>60</v>
      </c>
    </row>
    <row r="20" spans="1:4" ht="16.5" thickBot="1">
      <c r="A20" t="s">
        <v>61</v>
      </c>
      <c r="D20" s="8"/>
    </row>
    <row r="21" spans="1:4" ht="16.5" thickBot="1">
      <c r="A21" s="1" t="s">
        <v>45</v>
      </c>
      <c r="B21" s="4" t="s">
        <v>54</v>
      </c>
      <c r="C21" s="19"/>
      <c r="D21" s="9" t="s">
        <v>11</v>
      </c>
    </row>
    <row r="22" spans="2:12" ht="16.5" thickBot="1">
      <c r="B22" s="4" t="s">
        <v>3</v>
      </c>
      <c r="C22" s="19"/>
      <c r="D22" s="9" t="s">
        <v>12</v>
      </c>
      <c r="H22" t="s">
        <v>55</v>
      </c>
      <c r="L22" t="s">
        <v>35</v>
      </c>
    </row>
    <row r="23" spans="1:8" ht="26.25" thickBot="1">
      <c r="A23" s="1" t="s">
        <v>47</v>
      </c>
      <c r="B23" s="4" t="s">
        <v>4</v>
      </c>
      <c r="C23" s="19"/>
      <c r="D23" s="9" t="s">
        <v>5</v>
      </c>
      <c r="E23" s="14" t="str">
        <f>IF(AND(C23=170,C21=85,C22=0.5),"J","K")</f>
        <v>K</v>
      </c>
      <c r="H23" t="s">
        <v>36</v>
      </c>
    </row>
    <row r="24" ht="31.5" customHeight="1">
      <c r="D24" s="10"/>
    </row>
    <row r="25" spans="1:4" ht="17.25" customHeight="1">
      <c r="A25" t="s">
        <v>62</v>
      </c>
      <c r="D25" s="10"/>
    </row>
    <row r="26" spans="1:4" ht="18.75" customHeight="1" thickBot="1">
      <c r="A26" t="s">
        <v>63</v>
      </c>
      <c r="D26" s="10"/>
    </row>
    <row r="27" spans="1:4" ht="17.25" customHeight="1" thickBot="1">
      <c r="A27" s="1" t="s">
        <v>45</v>
      </c>
      <c r="B27" s="4" t="s">
        <v>54</v>
      </c>
      <c r="C27" s="19"/>
      <c r="D27" s="9" t="s">
        <v>13</v>
      </c>
    </row>
    <row r="28" spans="2:9" ht="16.5" thickBot="1">
      <c r="B28" s="4" t="s">
        <v>3</v>
      </c>
      <c r="C28" s="19"/>
      <c r="D28" s="9" t="s">
        <v>14</v>
      </c>
      <c r="I28" t="s">
        <v>29</v>
      </c>
    </row>
    <row r="29" spans="1:14" ht="26.25" thickBot="1">
      <c r="A29" s="1" t="s">
        <v>47</v>
      </c>
      <c r="B29" s="4" t="s">
        <v>4</v>
      </c>
      <c r="C29" s="19"/>
      <c r="D29" s="9" t="s">
        <v>15</v>
      </c>
      <c r="E29" s="14" t="str">
        <f>IF(AND(ROUND(C29,2)=13.98,C27=500,C28=35.76),"J","K")</f>
        <v>K</v>
      </c>
      <c r="N29" t="s">
        <v>56</v>
      </c>
    </row>
    <row r="30" ht="12.75">
      <c r="N30" t="s">
        <v>28</v>
      </c>
    </row>
    <row r="31" ht="33.75" customHeight="1"/>
    <row r="32" spans="1:4" ht="17.25" customHeight="1" thickBot="1">
      <c r="A32" t="s">
        <v>64</v>
      </c>
      <c r="D32" s="10"/>
    </row>
    <row r="33" spans="1:4" ht="17.25" customHeight="1" thickBot="1">
      <c r="A33" s="1" t="s">
        <v>45</v>
      </c>
      <c r="B33" s="4" t="s">
        <v>54</v>
      </c>
      <c r="C33" s="19"/>
      <c r="D33" s="9" t="s">
        <v>16</v>
      </c>
    </row>
    <row r="34" spans="2:4" ht="16.5" thickBot="1">
      <c r="B34" s="4" t="s">
        <v>3</v>
      </c>
      <c r="C34" s="19"/>
      <c r="D34" s="9" t="s">
        <v>12</v>
      </c>
    </row>
    <row r="35" spans="1:14" ht="26.25" thickBot="1">
      <c r="A35" s="1" t="s">
        <v>47</v>
      </c>
      <c r="B35" s="4" t="s">
        <v>4</v>
      </c>
      <c r="C35" s="19"/>
      <c r="D35" s="9" t="s">
        <v>17</v>
      </c>
      <c r="E35" s="14" t="str">
        <f>IF(AND(ROUND(C35,0)=145,C33=500,C34=3.45),"J","K")</f>
        <v>K</v>
      </c>
      <c r="J35" t="s">
        <v>35</v>
      </c>
      <c r="N35" t="s">
        <v>37</v>
      </c>
    </row>
    <row r="36" ht="12.75">
      <c r="N36" t="s">
        <v>38</v>
      </c>
    </row>
    <row r="37" ht="40.5" customHeight="1"/>
    <row r="38" ht="12.75">
      <c r="A38" s="29" t="s">
        <v>51</v>
      </c>
    </row>
    <row r="40" spans="1:11" ht="15.75">
      <c r="A40" s="1" t="s">
        <v>43</v>
      </c>
      <c r="B40" s="4" t="s">
        <v>4</v>
      </c>
      <c r="C40" t="s">
        <v>18</v>
      </c>
      <c r="H40" t="s">
        <v>10</v>
      </c>
      <c r="I40" s="1" t="s">
        <v>46</v>
      </c>
      <c r="J40" s="4" t="s">
        <v>4</v>
      </c>
      <c r="K40" t="s">
        <v>20</v>
      </c>
    </row>
    <row r="41" spans="2:11" ht="16.5" thickBot="1">
      <c r="B41" s="4" t="s">
        <v>3</v>
      </c>
      <c r="C41" t="s">
        <v>19</v>
      </c>
      <c r="J41" s="4" t="s">
        <v>3</v>
      </c>
      <c r="K41" t="s">
        <v>21</v>
      </c>
    </row>
    <row r="42" spans="1:13" ht="26.25" thickBot="1">
      <c r="A42" s="1" t="s">
        <v>47</v>
      </c>
      <c r="B42" s="5" t="s">
        <v>54</v>
      </c>
      <c r="C42" s="32"/>
      <c r="D42" s="6" t="s">
        <v>11</v>
      </c>
      <c r="E42" s="14" t="str">
        <f>IF(C42=176,"J","K")</f>
        <v>K</v>
      </c>
      <c r="I42" s="1" t="s">
        <v>47</v>
      </c>
      <c r="J42" s="5" t="s">
        <v>54</v>
      </c>
      <c r="K42" s="32"/>
      <c r="L42" s="6" t="s">
        <v>13</v>
      </c>
      <c r="M42" s="14" t="str">
        <f>IF(K42=216,"J","K")</f>
        <v>K</v>
      </c>
    </row>
    <row r="45" ht="20.25" customHeight="1"/>
    <row r="46" ht="12.75">
      <c r="A46" t="s">
        <v>65</v>
      </c>
    </row>
    <row r="47" spans="1:4" ht="16.5" thickBot="1">
      <c r="A47" s="59" t="s">
        <v>87</v>
      </c>
      <c r="D47" s="8"/>
    </row>
    <row r="48" spans="1:11" ht="16.5" thickBot="1">
      <c r="A48" s="1" t="s">
        <v>45</v>
      </c>
      <c r="B48" s="4" t="s">
        <v>22</v>
      </c>
      <c r="C48" s="30"/>
      <c r="D48" s="9" t="s">
        <v>15</v>
      </c>
      <c r="H48" t="s">
        <v>30</v>
      </c>
      <c r="K48" t="s">
        <v>32</v>
      </c>
    </row>
    <row r="49" spans="2:8" ht="16.5" thickBot="1">
      <c r="B49" s="4" t="s">
        <v>3</v>
      </c>
      <c r="C49" s="30"/>
      <c r="D49" s="9" t="s">
        <v>14</v>
      </c>
      <c r="H49" t="s">
        <v>31</v>
      </c>
    </row>
    <row r="50" spans="1:5" ht="26.25" thickBot="1">
      <c r="A50" s="1" t="s">
        <v>47</v>
      </c>
      <c r="B50" s="4" t="s">
        <v>54</v>
      </c>
      <c r="C50" s="30"/>
      <c r="D50" s="9" t="s">
        <v>13</v>
      </c>
      <c r="E50" s="14" t="str">
        <f>IF(AND(C50=4080,C48=340,C49=12),"J","K")</f>
        <v>K</v>
      </c>
    </row>
    <row r="51" ht="12.75">
      <c r="D51" s="10"/>
    </row>
    <row r="52" ht="25.5" customHeight="1">
      <c r="D52" s="10"/>
    </row>
    <row r="53" ht="12.75">
      <c r="A53" t="s">
        <v>84</v>
      </c>
    </row>
    <row r="54" spans="1:4" ht="16.5" thickBot="1">
      <c r="A54" t="s">
        <v>80</v>
      </c>
      <c r="D54" s="8"/>
    </row>
    <row r="55" spans="1:14" ht="16.5" thickBot="1">
      <c r="A55" s="1" t="s">
        <v>45</v>
      </c>
      <c r="B55" s="4" t="s">
        <v>22</v>
      </c>
      <c r="C55" s="30"/>
      <c r="D55" s="9" t="s">
        <v>5</v>
      </c>
      <c r="J55" t="s">
        <v>33</v>
      </c>
      <c r="N55" t="s">
        <v>34</v>
      </c>
    </row>
    <row r="56" spans="2:14" ht="16.5" thickBot="1">
      <c r="B56" s="4" t="s">
        <v>3</v>
      </c>
      <c r="C56" s="30"/>
      <c r="D56" s="9" t="s">
        <v>12</v>
      </c>
      <c r="N56" t="s">
        <v>57</v>
      </c>
    </row>
    <row r="57" spans="1:5" ht="26.25" thickBot="1">
      <c r="A57" s="1" t="s">
        <v>47</v>
      </c>
      <c r="B57" s="4" t="s">
        <v>54</v>
      </c>
      <c r="C57" s="30"/>
      <c r="D57" s="9" t="s">
        <v>11</v>
      </c>
      <c r="E57" s="14" t="str">
        <f>IF(AND(C57=87.5,C55=350,C56=0.25),"J","K")</f>
        <v>K</v>
      </c>
    </row>
    <row r="59" ht="24.75" customHeight="1">
      <c r="A59" s="35"/>
    </row>
    <row r="60" ht="12.75">
      <c r="A60" t="s">
        <v>86</v>
      </c>
    </row>
    <row r="61" spans="1:4" ht="16.5" thickBot="1">
      <c r="A61" t="s">
        <v>85</v>
      </c>
      <c r="D61" s="8"/>
    </row>
    <row r="62" spans="1:4" ht="16.5" thickBot="1">
      <c r="A62" s="1" t="s">
        <v>45</v>
      </c>
      <c r="B62" s="4" t="s">
        <v>22</v>
      </c>
      <c r="C62" s="30"/>
      <c r="D62" s="9" t="s">
        <v>5</v>
      </c>
    </row>
    <row r="63" spans="2:7" ht="16.5" thickBot="1">
      <c r="B63" s="4" t="s">
        <v>3</v>
      </c>
      <c r="C63" s="30"/>
      <c r="D63" s="9" t="s">
        <v>23</v>
      </c>
      <c r="E63" s="11" t="s">
        <v>24</v>
      </c>
      <c r="F63" s="31"/>
      <c r="G63" s="9" t="s">
        <v>12</v>
      </c>
    </row>
    <row r="64" spans="1:14" ht="39" thickBot="1">
      <c r="A64" s="1" t="s">
        <v>47</v>
      </c>
      <c r="B64" s="4" t="s">
        <v>54</v>
      </c>
      <c r="C64" s="30"/>
      <c r="D64" s="9" t="s">
        <v>11</v>
      </c>
      <c r="E64" s="14" t="str">
        <f>IF(AND(ROUND(C64,-1)=6340,C62=66,C63=4,F63=96),"J","K")</f>
        <v>K</v>
      </c>
      <c r="N64" s="15" t="s">
        <v>58</v>
      </c>
    </row>
    <row r="68" ht="12.75">
      <c r="A68" s="29" t="s">
        <v>52</v>
      </c>
    </row>
    <row r="70" spans="1:11" ht="15.75">
      <c r="A70" s="1" t="s">
        <v>43</v>
      </c>
      <c r="B70" s="4" t="s">
        <v>4</v>
      </c>
      <c r="C70" t="s">
        <v>18</v>
      </c>
      <c r="H70" t="s">
        <v>10</v>
      </c>
      <c r="I70" s="1" t="s">
        <v>46</v>
      </c>
      <c r="J70" s="4" t="s">
        <v>4</v>
      </c>
      <c r="K70" t="s">
        <v>20</v>
      </c>
    </row>
    <row r="71" spans="2:11" ht="16.5" thickBot="1">
      <c r="B71" s="8" t="s">
        <v>53</v>
      </c>
      <c r="C71" t="s">
        <v>25</v>
      </c>
      <c r="J71" s="4" t="s">
        <v>54</v>
      </c>
      <c r="K71" t="s">
        <v>26</v>
      </c>
    </row>
    <row r="72" spans="1:13" ht="26.25" thickBot="1">
      <c r="A72" s="1" t="s">
        <v>47</v>
      </c>
      <c r="B72" s="5" t="s">
        <v>2</v>
      </c>
      <c r="C72" s="32"/>
      <c r="D72" s="6" t="s">
        <v>12</v>
      </c>
      <c r="E72" s="14" t="str">
        <f>IF(ROUND(C72,1)=6.4,"J","K")</f>
        <v>K</v>
      </c>
      <c r="I72" s="1" t="s">
        <v>47</v>
      </c>
      <c r="J72" s="5" t="s">
        <v>2</v>
      </c>
      <c r="K72" s="32"/>
      <c r="L72" s="6" t="s">
        <v>14</v>
      </c>
      <c r="M72" s="14" t="str">
        <f>IF(K72=4,"J","K")</f>
        <v>K</v>
      </c>
    </row>
    <row r="75" ht="13.5">
      <c r="A75" s="35"/>
    </row>
    <row r="76" ht="12.75">
      <c r="A76" t="s">
        <v>78</v>
      </c>
    </row>
    <row r="77" spans="1:4" ht="16.5" thickBot="1">
      <c r="A77" t="s">
        <v>79</v>
      </c>
      <c r="D77" s="8"/>
    </row>
    <row r="78" spans="1:4" ht="16.5" thickBot="1">
      <c r="A78" s="1" t="s">
        <v>45</v>
      </c>
      <c r="B78" s="4" t="s">
        <v>22</v>
      </c>
      <c r="C78" s="30"/>
      <c r="D78" s="9" t="s">
        <v>15</v>
      </c>
    </row>
    <row r="79" spans="2:4" ht="16.5" thickBot="1">
      <c r="B79" s="4" t="s">
        <v>53</v>
      </c>
      <c r="C79" s="30"/>
      <c r="D79" s="9" t="s">
        <v>13</v>
      </c>
    </row>
    <row r="80" spans="1:5" ht="26.25" thickBot="1">
      <c r="A80" s="1" t="s">
        <v>47</v>
      </c>
      <c r="B80" s="4" t="s">
        <v>2</v>
      </c>
      <c r="C80" s="30"/>
      <c r="D80" s="9" t="s">
        <v>14</v>
      </c>
      <c r="E80" s="14" t="str">
        <f>IF(AND(ROUND(C80,0)=172,C78=0.58,C79=100),"J","K")</f>
        <v>K</v>
      </c>
    </row>
    <row r="81" ht="12.75">
      <c r="D81" s="10"/>
    </row>
    <row r="82" ht="27.75" customHeight="1">
      <c r="D82" s="10"/>
    </row>
    <row r="83" ht="12.75">
      <c r="A83" t="s">
        <v>83</v>
      </c>
    </row>
    <row r="84" spans="1:4" ht="16.5" thickBot="1">
      <c r="A84" t="s">
        <v>80</v>
      </c>
      <c r="D84" s="8"/>
    </row>
    <row r="85" spans="1:4" ht="16.5" thickBot="1">
      <c r="A85" s="1" t="s">
        <v>45</v>
      </c>
      <c r="B85" s="4" t="s">
        <v>22</v>
      </c>
      <c r="C85" s="30"/>
      <c r="D85" s="9" t="s">
        <v>5</v>
      </c>
    </row>
    <row r="86" spans="2:9" ht="16.5" thickBot="1">
      <c r="B86" s="4" t="s">
        <v>53</v>
      </c>
      <c r="C86" s="30"/>
      <c r="D86" s="9" t="s">
        <v>11</v>
      </c>
      <c r="I86" t="s">
        <v>39</v>
      </c>
    </row>
    <row r="87" spans="1:14" ht="36.75" thickBot="1">
      <c r="A87" s="1" t="s">
        <v>47</v>
      </c>
      <c r="B87" s="4" t="s">
        <v>2</v>
      </c>
      <c r="C87" s="30"/>
      <c r="D87" s="9" t="s">
        <v>12</v>
      </c>
      <c r="E87" s="14" t="str">
        <f>IF(AND(ROUND(C87,3)=0.021,C85=72,C86=1.5),"J","K")</f>
        <v>K</v>
      </c>
      <c r="N87" s="16" t="s">
        <v>59</v>
      </c>
    </row>
    <row r="89" ht="30.75" customHeight="1">
      <c r="A89" s="35"/>
    </row>
    <row r="90" ht="12.75">
      <c r="A90" t="s">
        <v>81</v>
      </c>
    </row>
    <row r="91" spans="1:4" ht="16.5" thickBot="1">
      <c r="A91" t="s">
        <v>82</v>
      </c>
      <c r="D91" s="8"/>
    </row>
    <row r="92" spans="1:4" ht="16.5" thickBot="1">
      <c r="A92" s="1" t="s">
        <v>45</v>
      </c>
      <c r="B92" s="4" t="s">
        <v>22</v>
      </c>
      <c r="C92" s="30"/>
      <c r="D92" s="9" t="s">
        <v>5</v>
      </c>
    </row>
    <row r="93" spans="2:7" ht="16.5" thickBot="1">
      <c r="B93" s="4" t="s">
        <v>53</v>
      </c>
      <c r="C93" s="30"/>
      <c r="D93" s="12" t="s">
        <v>13</v>
      </c>
      <c r="E93" s="13" t="s">
        <v>27</v>
      </c>
      <c r="F93" s="30"/>
      <c r="G93" s="12" t="s">
        <v>11</v>
      </c>
    </row>
    <row r="94" spans="1:5" ht="26.25" thickBot="1">
      <c r="A94" s="1" t="s">
        <v>47</v>
      </c>
      <c r="B94" s="4" t="s">
        <v>2</v>
      </c>
      <c r="C94" s="30"/>
      <c r="D94" s="9" t="s">
        <v>12</v>
      </c>
      <c r="E94" s="14" t="str">
        <f>IF(AND(ROUND(C94,3)=0.006,C92=100,C93=550,F93=0.55),"J","K")</f>
        <v>K</v>
      </c>
    </row>
  </sheetData>
  <mergeCells count="5">
    <mergeCell ref="F3:I3"/>
    <mergeCell ref="A1:O1"/>
    <mergeCell ref="L2:M2"/>
    <mergeCell ref="E2:F2"/>
    <mergeCell ref="G2:H2"/>
  </mergeCells>
  <printOptions/>
  <pageMargins left="0.75" right="0.75" top="1" bottom="1" header="0.5" footer="0.5"/>
  <pageSetup horizontalDpi="180" verticalDpi="180" orientation="portrait" r:id="rId12"/>
  <drawing r:id="rId11"/>
  <legacyDrawing r:id="rId10"/>
  <oleObjects>
    <oleObject progId="MS_ClipArt_Gallery" shapeId="939835" r:id="rId1"/>
    <oleObject progId="MS_ClipArt_Gallery" shapeId="947257" r:id="rId2"/>
    <oleObject progId="MS_ClipArt_Gallery" shapeId="1052980" r:id="rId3"/>
    <oleObject progId="MS_ClipArt_Gallery" shapeId="1072200" r:id="rId4"/>
    <oleObject progId="MS_ClipArt_Gallery" shapeId="1144906" r:id="rId5"/>
    <oleObject progId="Paint.Picture" shapeId="199204" r:id="rId6"/>
    <oleObject progId="Paint.Picture" shapeId="261938" r:id="rId7"/>
    <oleObject progId="Paint.Picture" shapeId="263824" r:id="rId8"/>
    <oleObject progId="MS_ClipArt_Gallery" shapeId="437586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showGridLines="0" workbookViewId="0" topLeftCell="A1">
      <pane ySplit="5" topLeftCell="BM6" activePane="bottomLeft" state="frozen"/>
      <selection pane="topLeft" activeCell="A1" sqref="A1"/>
      <selection pane="bottomLeft" activeCell="O9" sqref="O9"/>
    </sheetView>
  </sheetViews>
  <sheetFormatPr defaultColWidth="9.140625" defaultRowHeight="12.75"/>
  <cols>
    <col min="6" max="6" width="17.28125" style="0" customWidth="1"/>
    <col min="7" max="8" width="5.8515625" style="0" customWidth="1"/>
    <col min="9" max="9" width="7.421875" style="0" customWidth="1"/>
    <col min="11" max="11" width="8.00390625" style="0" customWidth="1"/>
    <col min="12" max="12" width="4.421875" style="0" customWidth="1"/>
    <col min="13" max="13" width="3.57421875" style="0" customWidth="1"/>
  </cols>
  <sheetData>
    <row r="1" spans="1:27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40.5" customHeight="1">
      <c r="A4" s="27"/>
      <c r="B4" s="28" t="s">
        <v>40</v>
      </c>
      <c r="C4" s="27"/>
      <c r="D4" s="27"/>
      <c r="E4" s="27"/>
      <c r="F4" s="27"/>
      <c r="G4" s="28" t="s">
        <v>69</v>
      </c>
      <c r="H4" s="27"/>
      <c r="I4" s="27"/>
      <c r="J4" s="27"/>
      <c r="K4" s="27"/>
      <c r="L4" s="27"/>
      <c r="M4" s="27"/>
      <c r="N4" s="27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ht="1.5" customHeight="1"/>
    <row r="7" ht="21.75" customHeight="1" thickBot="1"/>
    <row r="8" spans="1:13" ht="37.5" customHeight="1" thickBot="1">
      <c r="A8">
        <v>0</v>
      </c>
      <c r="B8">
        <f>0.1*A8</f>
        <v>0</v>
      </c>
      <c r="C8">
        <v>0</v>
      </c>
      <c r="D8">
        <v>0</v>
      </c>
      <c r="G8" s="17">
        <f>IF(H8="Ester","J","")</f>
      </c>
      <c r="H8" s="49"/>
      <c r="I8" s="50"/>
      <c r="J8" s="46" t="s">
        <v>70</v>
      </c>
      <c r="K8" s="47"/>
      <c r="L8" s="47"/>
      <c r="M8" s="48"/>
    </row>
    <row r="9" spans="1:13" ht="33.75" customHeight="1" thickBot="1">
      <c r="A9">
        <v>20</v>
      </c>
      <c r="B9">
        <f aca="true" t="shared" si="0" ref="B9:B14">0.1*A9</f>
        <v>2</v>
      </c>
      <c r="C9">
        <v>4</v>
      </c>
      <c r="D9">
        <v>1.5</v>
      </c>
      <c r="G9" s="17">
        <f>IF(H9="Sara","J","")</f>
      </c>
      <c r="H9" s="49"/>
      <c r="I9" s="51"/>
      <c r="J9" s="54" t="s">
        <v>71</v>
      </c>
      <c r="K9" s="55"/>
      <c r="L9" s="55"/>
      <c r="M9" s="56"/>
    </row>
    <row r="10" spans="1:13" ht="36.75" customHeight="1" thickBot="1">
      <c r="A10">
        <v>40</v>
      </c>
      <c r="B10">
        <f t="shared" si="0"/>
        <v>4</v>
      </c>
      <c r="C10">
        <v>8</v>
      </c>
      <c r="D10">
        <v>3</v>
      </c>
      <c r="G10" s="17">
        <f>IF(H10="Chiara","J","")</f>
      </c>
      <c r="H10" s="49"/>
      <c r="I10" s="51"/>
      <c r="J10" s="46" t="s">
        <v>72</v>
      </c>
      <c r="K10" s="47"/>
      <c r="L10" s="47"/>
      <c r="M10" s="48"/>
    </row>
    <row r="11" spans="1:13" ht="33.75" customHeight="1" thickBot="1">
      <c r="A11">
        <v>60</v>
      </c>
      <c r="B11">
        <f t="shared" si="0"/>
        <v>6</v>
      </c>
      <c r="C11">
        <v>12</v>
      </c>
      <c r="D11">
        <v>4.5</v>
      </c>
      <c r="G11" s="17">
        <f>IF(H11=20,"J","")</f>
      </c>
      <c r="H11" s="57"/>
      <c r="I11" s="58"/>
      <c r="J11" s="54" t="s">
        <v>73</v>
      </c>
      <c r="K11" s="55"/>
      <c r="L11" s="55"/>
      <c r="M11" s="56"/>
    </row>
    <row r="12" spans="1:13" ht="33.75" customHeight="1" thickBot="1">
      <c r="A12">
        <v>80</v>
      </c>
      <c r="B12">
        <f t="shared" si="0"/>
        <v>8</v>
      </c>
      <c r="C12">
        <v>12</v>
      </c>
      <c r="D12">
        <v>6</v>
      </c>
      <c r="G12" s="17">
        <f>IF(H12=0.2,"J","")</f>
      </c>
      <c r="H12" s="44"/>
      <c r="I12" s="45"/>
      <c r="J12" s="54" t="s">
        <v>74</v>
      </c>
      <c r="K12" s="55"/>
      <c r="L12" s="55"/>
      <c r="M12" s="56"/>
    </row>
    <row r="13" spans="1:13" ht="37.5" customHeight="1" thickBot="1">
      <c r="A13" s="18">
        <v>100</v>
      </c>
      <c r="B13" s="18">
        <f t="shared" si="0"/>
        <v>10</v>
      </c>
      <c r="C13" s="18">
        <v>13</v>
      </c>
      <c r="D13" s="18">
        <v>6</v>
      </c>
      <c r="E13" s="18"/>
      <c r="F13" s="18"/>
      <c r="G13" s="17">
        <f>IF(AND(H13=0,H13&lt;&gt;""),"J","")</f>
      </c>
      <c r="H13" s="42"/>
      <c r="I13" s="43"/>
      <c r="J13" s="46" t="s">
        <v>75</v>
      </c>
      <c r="K13" s="47"/>
      <c r="L13" s="47"/>
      <c r="M13" s="48"/>
    </row>
    <row r="14" spans="1:13" ht="33.75" customHeight="1" thickBot="1">
      <c r="A14" s="18">
        <v>120</v>
      </c>
      <c r="B14" s="18">
        <f t="shared" si="0"/>
        <v>12</v>
      </c>
      <c r="C14" s="18">
        <v>14</v>
      </c>
      <c r="D14" s="18">
        <v>6</v>
      </c>
      <c r="E14" s="18"/>
      <c r="F14" s="18"/>
      <c r="G14" s="17">
        <f>IF(H14=160,"J","")</f>
      </c>
      <c r="H14" s="42"/>
      <c r="I14" s="43"/>
      <c r="J14" s="54" t="s">
        <v>76</v>
      </c>
      <c r="K14" s="55"/>
      <c r="L14" s="55"/>
      <c r="M14" s="56"/>
    </row>
    <row r="15" spans="1:13" ht="33.75" customHeight="1" thickBot="1">
      <c r="A15" s="18">
        <v>140</v>
      </c>
      <c r="B15" s="18">
        <v>15</v>
      </c>
      <c r="C15" s="18">
        <v>15</v>
      </c>
      <c r="D15" s="18">
        <v>10</v>
      </c>
      <c r="E15" s="18"/>
      <c r="F15" s="18"/>
      <c r="G15" s="17">
        <f>IF(ROUND(H15,2)=0.11,"J","")</f>
      </c>
      <c r="H15" s="52"/>
      <c r="I15" s="53"/>
      <c r="J15" s="54" t="s">
        <v>77</v>
      </c>
      <c r="K15" s="55"/>
      <c r="L15" s="55"/>
      <c r="M15" s="56"/>
    </row>
    <row r="16" spans="1:6" ht="12.75">
      <c r="A16" s="18">
        <v>160</v>
      </c>
      <c r="B16" s="18">
        <v>18</v>
      </c>
      <c r="C16" s="18">
        <v>16</v>
      </c>
      <c r="D16" s="18">
        <v>14</v>
      </c>
      <c r="E16" s="18"/>
      <c r="F16" s="18"/>
    </row>
    <row r="17" spans="1:6" ht="12.75">
      <c r="A17" s="18">
        <v>180</v>
      </c>
      <c r="B17" s="18"/>
      <c r="C17" s="18">
        <v>17</v>
      </c>
      <c r="D17" s="18">
        <v>18</v>
      </c>
      <c r="E17" s="18"/>
      <c r="F17" s="18"/>
    </row>
    <row r="18" spans="1:6" ht="12.75">
      <c r="A18" s="18">
        <v>200</v>
      </c>
      <c r="B18" s="18"/>
      <c r="C18" s="18">
        <v>18</v>
      </c>
      <c r="D18" s="18"/>
      <c r="E18" s="18"/>
      <c r="F18" s="18"/>
    </row>
    <row r="19" spans="1:6" ht="12.75">
      <c r="A19" s="18"/>
      <c r="B19" s="18"/>
      <c r="C19" s="18"/>
      <c r="D19" s="18"/>
      <c r="E19" s="18"/>
      <c r="F19" s="18"/>
    </row>
  </sheetData>
  <mergeCells count="16">
    <mergeCell ref="H15:I15"/>
    <mergeCell ref="J15:M15"/>
    <mergeCell ref="J9:M9"/>
    <mergeCell ref="J10:M10"/>
    <mergeCell ref="J11:M11"/>
    <mergeCell ref="J12:M12"/>
    <mergeCell ref="J13:M13"/>
    <mergeCell ref="J14:M14"/>
    <mergeCell ref="H10:I10"/>
    <mergeCell ref="H11:I11"/>
    <mergeCell ref="H14:I14"/>
    <mergeCell ref="H12:I12"/>
    <mergeCell ref="H13:I13"/>
    <mergeCell ref="J8:M8"/>
    <mergeCell ref="H8:I8"/>
    <mergeCell ref="H9:I9"/>
  </mergeCells>
  <printOptions/>
  <pageMargins left="0.75" right="0.75" top="1" bottom="1" header="0.5" footer="0.5"/>
  <pageSetup horizontalDpi="180" verticalDpi="18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Harlan Devore</dc:creator>
  <cp:keywords/>
  <dc:description/>
  <cp:lastModifiedBy>Microsoft</cp:lastModifiedBy>
  <dcterms:created xsi:type="dcterms:W3CDTF">2000-09-12T23:46:40Z</dcterms:created>
  <dcterms:modified xsi:type="dcterms:W3CDTF">2007-06-24T12:27:11Z</dcterms:modified>
  <cp:category/>
  <cp:version/>
  <cp:contentType/>
  <cp:contentStatus/>
</cp:coreProperties>
</file>